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TOR\Downloads\"/>
    </mc:Choice>
  </mc:AlternateContent>
  <xr:revisionPtr revIDLastSave="0" documentId="13_ncr:1_{A0FD0C25-580C-4289-B535-67CC10E21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1" l="1"/>
  <c r="C112" i="1"/>
  <c r="D3" i="1" s="1"/>
  <c r="D110" i="1"/>
  <c r="D109" i="1"/>
  <c r="D106" i="1"/>
  <c r="D104" i="1"/>
  <c r="D103" i="1"/>
  <c r="D102" i="1"/>
  <c r="D101" i="1"/>
  <c r="D98" i="1"/>
  <c r="D96" i="1"/>
  <c r="D95" i="1"/>
  <c r="D94" i="1"/>
  <c r="D93" i="1"/>
  <c r="D90" i="1"/>
  <c r="D88" i="1"/>
  <c r="D87" i="1"/>
  <c r="D86" i="1"/>
  <c r="D85" i="1"/>
  <c r="D82" i="1"/>
  <c r="D80" i="1"/>
  <c r="D79" i="1"/>
  <c r="D78" i="1"/>
  <c r="D77" i="1"/>
  <c r="D74" i="1"/>
  <c r="D72" i="1"/>
  <c r="D71" i="1"/>
  <c r="D70" i="1"/>
  <c r="D69" i="1"/>
  <c r="D66" i="1"/>
  <c r="D64" i="1"/>
  <c r="D63" i="1"/>
  <c r="D62" i="1"/>
  <c r="D61" i="1"/>
  <c r="D58" i="1"/>
  <c r="D56" i="1"/>
  <c r="D55" i="1"/>
  <c r="D54" i="1"/>
  <c r="D53" i="1"/>
  <c r="D50" i="1"/>
  <c r="D48" i="1"/>
  <c r="D47" i="1"/>
  <c r="D46" i="1"/>
  <c r="D45" i="1"/>
  <c r="D41" i="1"/>
  <c r="D40" i="1"/>
  <c r="O39" i="1"/>
  <c r="D39" i="1"/>
  <c r="D35" i="1"/>
  <c r="M33" i="1"/>
  <c r="D33" i="1"/>
  <c r="D32" i="1"/>
  <c r="D31" i="1"/>
  <c r="D30" i="1"/>
  <c r="D27" i="1"/>
  <c r="D25" i="1"/>
  <c r="D24" i="1"/>
  <c r="D23" i="1"/>
  <c r="D22" i="1"/>
  <c r="D19" i="1"/>
  <c r="D17" i="1"/>
  <c r="D16" i="1"/>
  <c r="D15" i="1"/>
  <c r="D14" i="1"/>
  <c r="D11" i="1"/>
  <c r="D9" i="1"/>
  <c r="D8" i="1"/>
  <c r="D7" i="1"/>
  <c r="D6" i="1"/>
  <c r="L5" i="1"/>
  <c r="L4" i="1"/>
  <c r="O41" i="1" s="1"/>
  <c r="L3" i="1"/>
  <c r="O40" i="1" s="1"/>
  <c r="L2" i="1"/>
  <c r="D2" i="1"/>
  <c r="M2" i="1" s="1"/>
  <c r="P39" i="1" s="1"/>
  <c r="E2" i="1" l="1"/>
  <c r="F2" i="1" s="1"/>
  <c r="M3" i="1"/>
  <c r="P40" i="1" s="1"/>
  <c r="E3" i="1"/>
  <c r="F3" i="1" s="1"/>
  <c r="D10" i="1"/>
  <c r="D18" i="1"/>
  <c r="D26" i="1"/>
  <c r="D36" i="1"/>
  <c r="D49" i="1"/>
  <c r="D57" i="1"/>
  <c r="D65" i="1"/>
  <c r="D73" i="1"/>
  <c r="D81" i="1"/>
  <c r="D89" i="1"/>
  <c r="D105" i="1"/>
  <c r="D4" i="1"/>
  <c r="D97" i="1"/>
  <c r="D42" i="1"/>
  <c r="D37" i="1"/>
  <c r="D12" i="1"/>
  <c r="D20" i="1"/>
  <c r="D28" i="1"/>
  <c r="D34" i="1"/>
  <c r="D43" i="1"/>
  <c r="D51" i="1"/>
  <c r="D59" i="1"/>
  <c r="D67" i="1"/>
  <c r="D75" i="1"/>
  <c r="D83" i="1"/>
  <c r="D91" i="1"/>
  <c r="D99" i="1"/>
  <c r="D107" i="1"/>
  <c r="D5" i="1"/>
  <c r="D38" i="1"/>
  <c r="D13" i="1"/>
  <c r="D21" i="1"/>
  <c r="D29" i="1"/>
  <c r="D44" i="1"/>
  <c r="D52" i="1"/>
  <c r="D60" i="1"/>
  <c r="D68" i="1"/>
  <c r="D76" i="1"/>
  <c r="D84" i="1"/>
  <c r="D92" i="1"/>
  <c r="D100" i="1"/>
  <c r="D108" i="1"/>
  <c r="M4" i="1" l="1"/>
  <c r="P41" i="1" s="1"/>
  <c r="E4" i="1"/>
  <c r="F4" i="1" s="1"/>
  <c r="E5" i="1"/>
  <c r="M5" i="1"/>
  <c r="P42" i="1" s="1"/>
  <c r="F5" i="1" l="1"/>
  <c r="E6" i="1"/>
  <c r="F6" i="1" l="1"/>
  <c r="E7" i="1"/>
  <c r="F7" i="1" l="1"/>
  <c r="E8" i="1"/>
  <c r="F8" i="1" l="1"/>
  <c r="E9" i="1"/>
  <c r="F9" i="1" l="1"/>
  <c r="E10" i="1"/>
  <c r="F10" i="1" l="1"/>
  <c r="E11" i="1"/>
  <c r="F11" i="1" l="1"/>
  <c r="E12" i="1"/>
  <c r="F12" i="1" l="1"/>
  <c r="E13" i="1"/>
  <c r="F13" i="1" l="1"/>
  <c r="E14" i="1"/>
  <c r="F14" i="1" l="1"/>
  <c r="E15" i="1"/>
  <c r="F15" i="1" l="1"/>
  <c r="E16" i="1"/>
  <c r="F16" i="1" l="1"/>
  <c r="E17" i="1"/>
  <c r="F17" i="1" l="1"/>
  <c r="E18" i="1"/>
  <c r="F18" i="1" l="1"/>
  <c r="E19" i="1"/>
  <c r="F19" i="1" l="1"/>
  <c r="E20" i="1"/>
  <c r="F20" i="1" l="1"/>
  <c r="E21" i="1"/>
  <c r="F21" i="1" l="1"/>
  <c r="E22" i="1"/>
  <c r="F22" i="1" l="1"/>
  <c r="E23" i="1"/>
  <c r="F23" i="1" l="1"/>
  <c r="E24" i="1"/>
  <c r="F24" i="1" l="1"/>
  <c r="E25" i="1"/>
  <c r="F25" i="1" l="1"/>
  <c r="E26" i="1"/>
  <c r="F26" i="1" l="1"/>
  <c r="E27" i="1"/>
  <c r="F27" i="1" l="1"/>
  <c r="E28" i="1"/>
  <c r="F28" i="1" l="1"/>
  <c r="E29" i="1"/>
  <c r="F29" i="1" l="1"/>
  <c r="E30" i="1"/>
  <c r="F30" i="1" l="1"/>
  <c r="E31" i="1"/>
  <c r="F31" i="1" l="1"/>
  <c r="E32" i="1"/>
  <c r="F32" i="1" l="1"/>
  <c r="E33" i="1"/>
  <c r="F33" i="1" l="1"/>
  <c r="E34" i="1"/>
  <c r="F34" i="1" l="1"/>
  <c r="E35" i="1"/>
  <c r="F35" i="1" l="1"/>
  <c r="E36" i="1"/>
  <c r="F36" i="1" l="1"/>
  <c r="E37" i="1"/>
  <c r="F37" i="1" l="1"/>
  <c r="E38" i="1"/>
  <c r="F38" i="1" l="1"/>
  <c r="E39" i="1"/>
  <c r="F39" i="1" l="1"/>
  <c r="E40" i="1"/>
  <c r="F40" i="1" l="1"/>
  <c r="E41" i="1"/>
  <c r="F41" i="1" l="1"/>
  <c r="E42" i="1"/>
  <c r="F42" i="1" l="1"/>
  <c r="E43" i="1"/>
  <c r="F43" i="1" l="1"/>
  <c r="E44" i="1"/>
  <c r="F44" i="1" l="1"/>
  <c r="E45" i="1"/>
  <c r="F45" i="1" l="1"/>
  <c r="E46" i="1"/>
  <c r="F46" i="1" l="1"/>
  <c r="E47" i="1"/>
  <c r="F47" i="1" l="1"/>
  <c r="E48" i="1"/>
  <c r="F48" i="1" l="1"/>
  <c r="E49" i="1"/>
  <c r="F49" i="1" l="1"/>
  <c r="E50" i="1"/>
  <c r="F50" i="1" l="1"/>
  <c r="E51" i="1"/>
  <c r="F51" i="1" l="1"/>
  <c r="E52" i="1"/>
  <c r="F52" i="1" l="1"/>
  <c r="E53" i="1"/>
  <c r="F53" i="1" l="1"/>
  <c r="E54" i="1"/>
  <c r="F54" i="1" l="1"/>
  <c r="E55" i="1"/>
  <c r="F55" i="1" l="1"/>
  <c r="E56" i="1"/>
  <c r="F56" i="1" l="1"/>
  <c r="E57" i="1"/>
  <c r="F57" i="1" l="1"/>
  <c r="E58" i="1"/>
  <c r="F58" i="1" l="1"/>
  <c r="E59" i="1"/>
  <c r="F59" i="1" l="1"/>
  <c r="E60" i="1"/>
  <c r="F60" i="1" l="1"/>
  <c r="E61" i="1"/>
  <c r="F61" i="1" l="1"/>
  <c r="E62" i="1"/>
  <c r="F62" i="1" l="1"/>
  <c r="E63" i="1"/>
  <c r="F63" i="1" l="1"/>
  <c r="E64" i="1"/>
  <c r="F64" i="1" l="1"/>
  <c r="E65" i="1"/>
  <c r="F65" i="1" l="1"/>
  <c r="E66" i="1"/>
  <c r="F66" i="1" l="1"/>
  <c r="E67" i="1"/>
  <c r="F67" i="1" l="1"/>
  <c r="E68" i="1"/>
  <c r="F68" i="1" l="1"/>
  <c r="E69" i="1"/>
  <c r="F69" i="1" l="1"/>
  <c r="E70" i="1"/>
  <c r="F70" i="1" l="1"/>
  <c r="E71" i="1"/>
  <c r="F71" i="1" l="1"/>
  <c r="E72" i="1"/>
  <c r="F72" i="1" l="1"/>
  <c r="E73" i="1"/>
  <c r="F73" i="1" l="1"/>
  <c r="E74" i="1"/>
  <c r="F74" i="1" l="1"/>
  <c r="E75" i="1"/>
  <c r="F75" i="1" l="1"/>
  <c r="E76" i="1"/>
  <c r="F76" i="1" l="1"/>
  <c r="E77" i="1"/>
  <c r="F77" i="1" l="1"/>
  <c r="E78" i="1"/>
  <c r="F78" i="1" l="1"/>
  <c r="E79" i="1"/>
  <c r="F79" i="1" l="1"/>
  <c r="E80" i="1"/>
  <c r="F80" i="1" l="1"/>
  <c r="E81" i="1"/>
  <c r="F81" i="1" l="1"/>
  <c r="E82" i="1"/>
  <c r="F82" i="1" l="1"/>
  <c r="E83" i="1"/>
  <c r="F83" i="1" l="1"/>
  <c r="E84" i="1"/>
  <c r="E85" i="1" l="1"/>
  <c r="F84" i="1"/>
  <c r="F85" i="1" l="1"/>
  <c r="E86" i="1"/>
  <c r="F86" i="1" l="1"/>
  <c r="E87" i="1"/>
  <c r="F87" i="1" l="1"/>
  <c r="E88" i="1"/>
  <c r="F88" i="1" l="1"/>
  <c r="E89" i="1"/>
  <c r="F89" i="1" l="1"/>
  <c r="E90" i="1"/>
  <c r="F90" i="1" l="1"/>
  <c r="E91" i="1"/>
  <c r="F91" i="1" l="1"/>
  <c r="E92" i="1"/>
  <c r="E93" i="1" l="1"/>
  <c r="F92" i="1"/>
  <c r="F93" i="1" l="1"/>
  <c r="E94" i="1"/>
  <c r="F94" i="1" l="1"/>
  <c r="E95" i="1"/>
  <c r="F95" i="1" l="1"/>
  <c r="E96" i="1"/>
  <c r="F96" i="1" l="1"/>
  <c r="E97" i="1"/>
  <c r="F97" i="1" l="1"/>
  <c r="E98" i="1"/>
  <c r="F98" i="1" l="1"/>
  <c r="E99" i="1"/>
  <c r="F99" i="1" l="1"/>
  <c r="E100" i="1"/>
  <c r="F100" i="1" l="1"/>
  <c r="E101" i="1"/>
  <c r="F101" i="1" l="1"/>
  <c r="E102" i="1"/>
  <c r="F102" i="1" l="1"/>
  <c r="E103" i="1"/>
  <c r="F103" i="1" l="1"/>
  <c r="E104" i="1"/>
  <c r="F104" i="1" l="1"/>
  <c r="E105" i="1"/>
  <c r="F105" i="1" l="1"/>
  <c r="E106" i="1"/>
  <c r="F106" i="1" l="1"/>
  <c r="E107" i="1"/>
  <c r="F107" i="1" l="1"/>
  <c r="E108" i="1"/>
  <c r="F108" i="1" l="1"/>
  <c r="E109" i="1"/>
  <c r="F109" i="1" l="1"/>
  <c r="E110" i="1"/>
  <c r="F110" i="1" s="1"/>
  <c r="J2" i="1" l="1"/>
  <c r="J33" i="1" s="1"/>
  <c r="J4" i="1"/>
  <c r="J35" i="1" s="1"/>
  <c r="N35" i="1" s="1"/>
  <c r="J3" i="1"/>
  <c r="J34" i="1" s="1"/>
  <c r="O35" i="1"/>
  <c r="O34" i="1"/>
  <c r="O33" i="1"/>
  <c r="N34" i="1" l="1"/>
  <c r="O36" i="1"/>
  <c r="P35" i="1" s="1"/>
  <c r="P34" i="1"/>
  <c r="K35" i="1"/>
  <c r="K33" i="1"/>
  <c r="M35" i="1"/>
  <c r="M34" i="1"/>
  <c r="K34" i="1"/>
  <c r="N33" i="1"/>
  <c r="P33" i="1" l="1"/>
  <c r="P36" i="1" s="1"/>
</calcChain>
</file>

<file path=xl/sharedStrings.xml><?xml version="1.0" encoding="utf-8"?>
<sst xmlns="http://schemas.openxmlformats.org/spreadsheetml/2006/main" count="245" uniqueCount="227">
  <si>
    <t>PRODUTOS</t>
  </si>
  <si>
    <t>FATURAMENTO</t>
  </si>
  <si>
    <t>%</t>
  </si>
  <si>
    <t>ACUMULADO</t>
  </si>
  <si>
    <t>CONCEITO</t>
  </si>
  <si>
    <t>ITENS</t>
  </si>
  <si>
    <t xml:space="preserve">Itens  de Maior Relevância </t>
  </si>
  <si>
    <t>9.1</t>
  </si>
  <si>
    <t>PINTURA COM TINTA LATEX SEMIBRILHANTE,FOSCA OU ACETINADA,CLASSIFICACAO PREMIUM OU STANDARD (NBR 15079),PARA INTERIOR E EXTERIOR,BRANCA OU COLORIDA,SOBRE TIJOLO,CONCRETO LISO,CIMENTO SEM AMIANTO,E REVESTIMENTO,INCLUSIVE LIXAMENTO,UMA DEMAO DE SELADOR ACRILICO,DUAS DEMAOS DE MASSA ACRILICA E DUAS DEMAOS DE ACABAMENTO</t>
  </si>
  <si>
    <t>A</t>
  </si>
  <si>
    <t>6.1</t>
  </si>
  <si>
    <t>JANELA DE MADEIRA IMBUIA/CEDRO ARANA/CEDRO ROSAOU EQUIVALENTE, CAIXA DO BATENTE/ MARCO 10 CM, COM DUAS FOLHAS DE ABRIR TIPO VENEZIANAS E 2 FOLHAS GUILHOTINAS PARA VIDRO (VIDROS NÃO INCLUSOS), COM GUARNIÇÃO/ ALIZAR E FERRAGENS, FIXAÇÃO COM PARAFUSOS E ESPUMA EXPANSIVA, EXCLUSIVE CONTRAMARCO - FORNECIMENTO E INSTALAÇÃO. AF_11/2024</t>
  </si>
  <si>
    <t>B</t>
  </si>
  <si>
    <t>5.1</t>
  </si>
  <si>
    <t>FORRO DE TABUAS DE MADEIRA MACHO-FEMEA,COM (10X1)CM,PREGADOEM SARRAFOS DE MADEIRA DE (2X10)CM,ESPACADOS DE 50CM.FORNECIMENTO E COLOCACAO</t>
  </si>
  <si>
    <t>C</t>
  </si>
  <si>
    <t>1.4</t>
  </si>
  <si>
    <t>PROJETO EXECUTIVO DE ARQUITETURA PARA PREDIOS CULTURAIS ATE500M2,INCLUSIVE PROJETO BASICO,APRESENTADO NOS PADROES DA CONTRATANTE,INCLUSIVE AS LEGALIZACOES PERTINENTES,COORDENACAOE COMPATIBILIZACAO COM OS PROJETOS COMPLEMENTARES</t>
  </si>
  <si>
    <t>4.1</t>
  </si>
  <si>
    <t>LOCACAO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t>
  </si>
  <si>
    <t>1.5</t>
  </si>
  <si>
    <t>PROJETO EXECUTIVO DE ARQUITETURA PARA PREDIOS CULTURAIS DE 501 ATE 3.000M2,INCLUSIVE PROJETO BASICO,APRESENTADO NOS PADROES DA CONTRATANTE,INCLUSIVE AS LEGALIZACOES PERTINENTES,COORDENACAO E COMPATIBILIZACAO COM OS PROJETOS COMPLEMENTARES</t>
  </si>
  <si>
    <t>11.1</t>
  </si>
  <si>
    <t>ENCARGOS COMPLEMENTARES</t>
  </si>
  <si>
    <t>12.1</t>
  </si>
  <si>
    <t>ADMINISTRAÇÃO LOCAL DA OBRA - CONFORME MEMÓRIA DE CÁLCULO DOS QUANTITATIVOS</t>
  </si>
  <si>
    <t>9.4</t>
  </si>
  <si>
    <t>PINTURA INTERNA OU EXTERNA SOBRE MADEIRA,COM TINTA A OLEO BRILHANTE OU ACETINADA,LIXAMENTO,UMA DEMAO DE VERNIZ ISOLANTEINCOLOR,DUAS DEMAOS DE MASSA PARA MADEIRA,LIXAMENTO E REMOCAO DE PO,UMA DEMAO DE FUNDO SINTETICO NIVELADOR E DUAS DEMAOSDE ACABAMENTO</t>
  </si>
  <si>
    <t>8.5</t>
  </si>
  <si>
    <t>RETIRADA E RECOLOCACAO DE MADEIRAMENTO TELHAS FRANCESAS OU COLONIAIS,ONDULADAS,EXCLUSIVE FORNECIMENTO DO MATERIAL.MEDIDAS PELA AREA REAL DA COBERTURA</t>
  </si>
  <si>
    <t>4.9</t>
  </si>
  <si>
    <t>RASPAGEM,CALAFETACAO E APLICACAO DE TRES DEMAOS DE RESINA LIQUIDA A BASE DE UREIA-FORMOL,EM TACOS OU SOALHO DE MADEIRA</t>
  </si>
  <si>
    <t>8.4</t>
  </si>
  <si>
    <t>RETIRADA E RECOLOCACAO DE TELHAS FRANCESAS,INCLUSIVE CUMEEIRA,EXCLUSIVE O FORNECIMENTO DO MATERIAL NOVO,MEDIDAS PELA AREA REAL DE COBERTURA</t>
  </si>
  <si>
    <t>5.6</t>
  </si>
  <si>
    <t>REVESTIMENTO DE PISO CERAMICO EM PORCELANATO,ACABAMENTO DA BORDA RETIFICADO,NO FORMATO (60X60)CM,PARA USO EM AREAS COMERCIAIS COM TRAFEGO INTENSO,CONFORME ABNT NBR ISO 13006,ASSENTE EM SUPERFICIE NIVELADA COM ARGAMASSA COLANTE E REJUNTAMENTO PRONTO</t>
  </si>
  <si>
    <t>6.3</t>
  </si>
  <si>
    <t>VIDRO PLANO TRANSPARENTE,COMUM,DE 4MM DE ESPESSURA.FORNECIMENTO E COLOCACAO</t>
  </si>
  <si>
    <t>8.7</t>
  </si>
  <si>
    <t>COBERTURA EM TELHA CERAMICA FRANCESA,EXCLUSIVE CUMEEIRA E MADEIRAMENTO.MEDIDA PELA AREA REAL DA COBERTURA.FORNECIMENTO ECOLOCACAO</t>
  </si>
  <si>
    <t>10.21</t>
  </si>
  <si>
    <t>CONDICIONADOR DE AR TIPO SPLIT 48000 BTU'S COMPREENDENDO 1 CONDENSADOR E 1 EVAPORADOR(VIDE INSTALACAO,ASSENTAMENTO E INTERLIGACOES FAMILIA 15.005).FORNECIMENTO</t>
  </si>
  <si>
    <t>4.2</t>
  </si>
  <si>
    <t>MONTAGEM E DESMONTAGEM DE ANDAIME COM ELEMENTOS TUBULARES,CONSIDERANDO-SE A AREA VERTICAL RECOBERTA</t>
  </si>
  <si>
    <t>8.6</t>
  </si>
  <si>
    <t>MADEIRAMENTO PARA COBERTURA EM QUATRO OU MAIS AGUAS EM TELHAS CERAMICAS,CONSTITUIDO DE CUMEEIRA,TERCAS,RINCOES E ESPIGOES DE 3"X4.1/2",CAIBROS DE 3"X1.1/2",RIPAS DE 1,5X4CM,TUDO EMMADEIRA SERRADA,SEM TESOURA OU PONTALETE,MEDIDO PELA AREA REAL DO MADEIRAMENTO.FORNECIMENTO E COLOCACAO</t>
  </si>
  <si>
    <t>5.8</t>
  </si>
  <si>
    <t>ACABAMENTOS PARA FORRO (RODA-FORRO EM MADEIRA PINUS). AF_08/2023</t>
  </si>
  <si>
    <t>8.1</t>
  </si>
  <si>
    <t>CALHA EM CHAPA DE ACO GALVANIZADO N°26 COM 50CM DE DESENVOLVIMENTO.FORNECIMENTO E COLOCACAO</t>
  </si>
  <si>
    <t>10.19</t>
  </si>
  <si>
    <t>CONDICIONADOR DE AR TIPO SPLIT 30000 BTU'S COMPREENDENDO 1 CONDENSADOR E 1 EVAPORADOR(VIDE INSTALACAO,ASSENTAMENTO E INTERLIGACOES FAMILIA 15.005).FORNECIMENTO</t>
  </si>
  <si>
    <t>5.2</t>
  </si>
  <si>
    <t>REVESTIMENTO DE PAREDES COM CERAMICA,COM MEDIDAS EM TORNO DE(32X57)CM,ASSENTE CONFORME ITEM 13.025.0058</t>
  </si>
  <si>
    <t>1.2</t>
  </si>
  <si>
    <t>PROJETO EXECUTIVO DE INSTALACAO ELETRICA,CONSIDERANDO O PROJETO BASICO EXISTENTE,PARA PREDIOS CULTURAIS ATE 3000M2,APRESENTADO NOS PADROES DA CONTRATANTE,INCLUSIVE AS LEGALIZACOESPERTINENTES</t>
  </si>
  <si>
    <t>10.18</t>
  </si>
  <si>
    <t>CONDICIONADOR DE AR TIPO SPLIT 24000 BTU'S COMPREENDENDO 1 CONDENSADOR E 1 EVAPORADOR(VIDE INSTALACAO,ASSENTAMENTO E INTERLIGACOES FAMILIA 15.005).FORNECIMENTO</t>
  </si>
  <si>
    <t>2.2</t>
  </si>
  <si>
    <t>BARRACAO DE OBRA,COM PAREDES E PISO DE TABUAS DE MADEIRA DE3ª,COBERTURA DE TELHAS DE FIBROCIMENTO DE 6MM,E INSTALACOES,EXCLUSIVE PINTURA,SENDO REAPROVEITADO 2 VEZES</t>
  </si>
  <si>
    <t>8.3</t>
  </si>
  <si>
    <t>SUBCOBERTURA COMPOSTA DE DUAS FOLHAS DE ALUMINIO ESTRUTURADOE UMA FOLHA DE POLIETILENO ALTA DENSIDADE TRANCADO,COM ESPESSURA APROXIMADA ENTRE 0,15MM E 0,17MM,INCLUSIVE MADEIRAMENTO DE FIXACAO.FORNECIMENTO E COLOCACAO</t>
  </si>
  <si>
    <t>2.3</t>
  </si>
  <si>
    <t>ALUGUEL DE BANHEIRO QUIMICO,PORTATIL,MEDINDO 2,31M ALTURA X1,56M LARGURA E 1,16M PROFUNDIDADE,INCLUSIVE INSTALACAO E RETIRADA DO EQUIPAMENTO,FORNECIMENTO DE QUIMICA DESODORIZANTE,BACTERICIDA E BACTERIOSTATICA,PAPEL HIGIENICO E VEICULO PROPRIO COM UNIDADE MOVEL DE SUCCAO PARA LIMPEZA</t>
  </si>
  <si>
    <t>9.2</t>
  </si>
  <si>
    <t>PINTURA INTERNA OU EXTERNA SOBRE CONCRETO LISO OU REVESTIMENTO,COM TINTA AQUOSA A BASE DE EPOXI INCOLOR OU EM CORES,INCLUSIVE LIMPEZA,E DUAS DEMAOS DE ACABAMENTO</t>
  </si>
  <si>
    <t>5.4</t>
  </si>
  <si>
    <t>PEITORIL EM GRANITO CINZA ANDORINHA,ESPESSURA DE 2CM,LARGURADE 28CM,ASSENTADO COM NATA DE CIMENTO SOBRE ARGAMASSA DE CIMENTO,SAIBRO E AREIA,NO TRACO 1:3:3 E REJUNTAMENTO COM CIMENTO BRANCO</t>
  </si>
  <si>
    <t>1.3</t>
  </si>
  <si>
    <t>PROJETO EXECUTIVO DE INSTALACAO DE INCENDIO E SPDA,CONSIDERANDO PROJETO BASICO EXISTENTE,PARA PREDIOS CULTURAIS ACIMA DE500M2,APRESENTADO NOS PADROES DA CONTRATANTE,INCLUSIVE AS LEGALIZACOES PERTINENTES</t>
  </si>
  <si>
    <t>5.3</t>
  </si>
  <si>
    <t>EMBOCO COM ARGAMASSA DE CIMENTO E AREIA,NO TRACO 1:3 COM 2CMDE ESPESSURA,INCLUSIVE CHAPISCO DE CIMENTO E AREIA,NO TRACO1:3</t>
  </si>
  <si>
    <t>INTERVALO DE VALOR</t>
  </si>
  <si>
    <t>% itens</t>
  </si>
  <si>
    <t>Valores da Faixa em R$</t>
  </si>
  <si>
    <t>10.20</t>
  </si>
  <si>
    <t>CONDICIONADOR DE AR TIPO SPLIT 36000 BTU'S COMPREENDENDO 1 CONDENSADOR E  1 EVAPORADOR(VIDE INSTALACAO,ASSENTAMENTO E INTERLIGACOES FAMILIA 15.005).FORNECIMENTO</t>
  </si>
  <si>
    <t>ATÉ</t>
  </si>
  <si>
    <t>10.17</t>
  </si>
  <si>
    <t>CONDICIONADOR DE AR TIPO SPLIT 18000 BTU'S COMPREENDENDO 1 CONDENSADOR E 1 EVAPORADOR(VIDE INSTALACAO,ASSENTAMENTO E INTERLIGACOES FAMILIA 15.005).FORNECIMENTO</t>
  </si>
  <si>
    <t>7.26</t>
  </si>
  <si>
    <t>TUBULACAO EM COBRE PARA INTERLIGACAO DE AR-CONDICIONADO SPLIT CONDENSADOR/EVAPORADOR,CONFORME ABNT NBR 16655,INCLUSIVE ISOLAMENTO TERMICO,INTERLIGACAO ELETRICA,CONEXOES E FIXACAO,PARA APARELHOS DE 9000 A 30000 BTU/H.FORNECIMENTO E INSTALACAO</t>
  </si>
  <si>
    <t>9.3</t>
  </si>
  <si>
    <t>PINTURA A BASE DE RESINA ACRILICA SOBRE AZULEJOS E PASTILHASEM AREAS INTERNAS E EXTERNAS,EM TRES DEMAOS</t>
  </si>
  <si>
    <t>4.11</t>
  </si>
  <si>
    <t>LOCACAO DE PASSARELA METALICA,PERFURADA,PARA ANDAIME METALICO TUBULAR,INCLUSIVE TRANSPORTE,CARGA E DESCARGA,EXCLUSIVE ANDAIME TUBULAR E MOVIMENTACAO (VIDE ITEM 05.008.0008)</t>
  </si>
  <si>
    <t>7.1</t>
  </si>
  <si>
    <t>TUBO DE PVC RIGIDO DE 100MM,SOLDAVEL,INCLUSIVE CONEXOES E EMENDAS,EXCLUSIVE ABERTURA E FECHAMENTO DE RASGO.FORNECIMENTOE ASSENTAMENTO</t>
  </si>
  <si>
    <t>2.4</t>
  </si>
  <si>
    <t>TAPUME DE VEDACAO OU PROTECAO,EXECUTADO C/CHAPAS DE MADEIRACOMPENSADA,RESINADA,LISA,DE COLAGEM FENOLICA,A PROVA D`AGUA,COM 2,20X1,10M E 6MM DE ESPESSURA,PREGADAS EM PECAS DE MADEIRA DE 3ª DE 3"X3" HORIZONTAIS E VERTICAIS A CADA 1,22M,EXCLUSIVE PINTURA</t>
  </si>
  <si>
    <t>10.16</t>
  </si>
  <si>
    <t>CONDICIONADOR DE AR TIPO SPLIT 12000 BTU'S COMPREENDENDO 1 CONDENSADOR E 1 EVAPORADOR(VIDE INSTALACAO,ASSENTAMENTO E INTERLIGACOES FAMILIA 15.005).FORNECIMENTO</t>
  </si>
  <si>
    <t>7.33</t>
  </si>
  <si>
    <t>CABO DE COBRE FLEXIVEL COM ISOLAMENTO TERMOPLASTICO,COMPREENDENDO:PREPARO,CORTE E ENFIACAO EM ELETRODUTOS,NA BITOLA DE 35MM2, 450/750V.FORNECIMENTO E COLOCACAO</t>
  </si>
  <si>
    <t>4.3</t>
  </si>
  <si>
    <t>REMOCAO DE FORRO OU LAMBRI DE FRISOS DE MADEIRA OU PVC,PLACAS DE AGLOMERADO PRENSADO OU SEMELHANTES,INCLUSIVE O ENGRADAMAMENTO</t>
  </si>
  <si>
    <t>10.1</t>
  </si>
  <si>
    <t>LUMINARIA DE SOBREPOR, FIXADA EM LAJE OU FORRO, TIPO CALHA,CHANFRADA OU PRISMATICA, COMPLETA, COM LAMPADA LED TUBULARDE 2 X 18W. FORNECIMENTO E COLOCACAO</t>
  </si>
  <si>
    <t>5.5</t>
  </si>
  <si>
    <t>RECOMPOSICAO DE PISO DE CONCRETO SIMPLES,COM RESISTENCIA DE15MPA,COM 8CM DE ESPESSURA,INCLUSIVE DEMOLICAO COM EQUIPAMENTO DE AR COMPRIMIDO DO PISO</t>
  </si>
  <si>
    <t>10.8</t>
  </si>
  <si>
    <t>BANCA DE GRANITO PRETO,COM 2CM DE ESPESSURA,COM ABERTURA PARA 1 CUBA (EXCLUSIVE ESTA),SOBRE APOIOS DE ALVENARIA DE MEIAVEZ E VERGA DE CONCRETO,SEM REVESTIMENTO.FORNECIMENTO E COLOCACAO</t>
  </si>
  <si>
    <t>4.7</t>
  </si>
  <si>
    <t>LUVA PASSANTE EM COBRE, DN 66 MM, SEM ANEL DE SOLDA, INSTALADO EM PRUMADA DE HIDRÁULICA PREDIAL - FORNECIMENTO E INSTALAÇÃO. AF_04/2022</t>
  </si>
  <si>
    <t>6.2</t>
  </si>
  <si>
    <t>JANELA DE MADEIRA CEDRINHO/ ANGELIM COMERCIAL/ CURUPIXA/ CUMARU OU EQUIVALENTE DA REGIÃO, TIPO MAXIMA AR, PARA VIDRO (VIDRO NÃO INCLUSO), CAIXA DO BATENTE/ MARCO DE 10 CM, COM GUARNIÇÕES/ ALIZAR E FERRAGENS, SEM ACABAMENTO, FIXAÇÃO COM PARAFUSOS E ESPUMA EXPANSIVA, EXCLUSIVE CONTRAMARCO - FORNECIMENTO E INSTALAÇÃO. AF_11/2024</t>
  </si>
  <si>
    <t>4.5</t>
  </si>
  <si>
    <t>DEMOLICAO DE REVESTIMENTO EM AZULEJOS,CERAMICAS OU MARMORE EM PAREDE,EXCLUSIVE A CAMADA DE ASSENTAMENTO</t>
  </si>
  <si>
    <t>4.10</t>
  </si>
  <si>
    <t>ENCERAMENTO DE PISO DE QUALQUER NATUREZA,UMA DEMAO</t>
  </si>
  <si>
    <t>8.2</t>
  </si>
  <si>
    <t>RUFO DE GALVALUME COM MEDIDAS APROXIMADAS DE (0,7X500)MM.FORNECIMENTO E COLOCACAO</t>
  </si>
  <si>
    <t>4.14</t>
  </si>
  <si>
    <t>GRELHA PARA CANALETA DE FERRO FUNDIDO,COM CAIXILHO,COM (40X100)CM,CONFORME ABNT NBR 10160.FORNECIMENTO E ASSENTAMENTO</t>
  </si>
  <si>
    <t>10.4</t>
  </si>
  <si>
    <t>BACIA SANITARIA DE LOUCA BRANCA,COM CAIXA ACOPLADA,PADRAO POPULAR,INCLUSIVE ASSENTO PLASTICO PADRAO POPULAR,RABICHO EM PVC,ANEL DE VEDACAO E ACESSORIOS DE FIXACAO.FORNECIMENTO</t>
  </si>
  <si>
    <t>10.6</t>
  </si>
  <si>
    <t>BANCA DE MARMORE BRANCO NACIONAL,COM 3CM DE ESPESSURA,COM ABERTURA PARA 1 CUBA (EXCLUSIVE ESTA),SOBRE APOIOS DE ALVENARIA DE MEIA VEZ E VERGA DE CONCRETO,SEM REVESTIMENTO.FORNECIMENTO E COLOCACAO</t>
  </si>
  <si>
    <t>5.7</t>
  </si>
  <si>
    <t>RODAPE DE CERAMICA EM PORCELANATO,COM 7,5 A 10CM DE ALTURA,ASSENTE CONFORME ITEM 13.025.0058.FEITO A PARTIR DE PLACA DEPORCELANATO COM AREA INFERIOR A 1,00M2</t>
  </si>
  <si>
    <t>7.28</t>
  </si>
  <si>
    <t>INSTALACAO DE PONTO DE FORCA ATE 4CV,EQUIVALENTE A 2 VARAS DE ELETRODUTO DE PVC RIGIDO DE 3/4",20,00M DE FIO 4MM2,CAIXASE CONEXOES</t>
  </si>
  <si>
    <t>7.29</t>
  </si>
  <si>
    <t>INSTALACAO DE PONTO DE FORCA PARA 5CV,EQUIVALENTE A 2 VARASDE ELETRODUTO DE PVC RIGIDO DE 3/4",20,00M DE FIO 4MM2,CAIXAS E CONEXOES</t>
  </si>
  <si>
    <t>2.1</t>
  </si>
  <si>
    <t>PLACA DE IDENTIFICACAO DE OBRA PUBLICA,TIPO BANNER/PLOTTER,CONSTITUIDA POR LONA E IMPRESSAO DIGITAL,INCLUSIVE SUPORTES DE MADEIRA.FORNECIMENTO E COLOCACAO</t>
  </si>
  <si>
    <t>4.15</t>
  </si>
  <si>
    <t>PLACA DE ACRILICO,DESENHADA,INDICANDO SANITARIO MASCULINO OUFEMININO,DE (39X19)CM.FORNECIMENTO E COLOCACAO</t>
  </si>
  <si>
    <t>10.15</t>
  </si>
  <si>
    <t>CONDICIONADOR DE AR TIPO SPLIT 9000 BTU'S COMPREENDENDO 1 CONDENSADOR E 1 EVAPORADOR(VIDE INSTALACAO,ASSENTAMENTO E INTERLIGACOES FAMILIA 15.005).FORNECIMENTO</t>
  </si>
  <si>
    <t>9.5</t>
  </si>
  <si>
    <t>PINTURA INTERNA OU EXTERNA SOBRE FERRO,COM ESMALTE SINTETICOBRILHANTE OU ACETINADO APOS LIXAMENTO,LIMPEZA,DESENGORDURAMENTO,UMA DEMAO DE FUNDO ANTICORROSIVO NA COR LARANJA DE SECAGEM RAPIDA E DUAS DEMAOS DE ACABAMENTO</t>
  </si>
  <si>
    <t>1.1</t>
  </si>
  <si>
    <t>RELATORIO FINAL DE OBRAS OU SERVICOS DE ENGENHARIA,REGISTROFOTOGRAFICO DOS SERVICOS,ACOMPANHADO DE LEGENDAS E INDICACAODA LOCALIZACAO,INFORMACOES CONTRATUAIS,PLANILHA ORCAMENTARIA E DESCRICAO DO ESCOPO DOS SERVICOS REALIZADOS,CONF.RECOMENDACOES E ESPECIFICACOES DO ORGAO CONTRATANTE.O ITEM DEVERA SER MEDIDO PELO NUMERO PRANCHAS ORIGINAIS COMPOE RELATORIO</t>
  </si>
  <si>
    <t>3.1</t>
  </si>
  <si>
    <t>TRANSPORTE DE ANDAIME TUBULAR,CONSIDERANDO-SE A AREA DE PROJECAO VERTICAL DO ANDAIME,EXCLUSIVE CARGA,DESCARGA E TEMPO DEESPERA DO CAMINHAO(VIDE ITEM 04.021.0010)</t>
  </si>
  <si>
    <t>3.3</t>
  </si>
  <si>
    <t>RETIRADA DE ENTULHO DE OBRA COM CACAMBA DE ACO TIPO CONTAINER COM 5M3 DE CAPACIDADE,INCLUSIVE CARREGAMENTO,TRANSPORTE EDESCARREGAMENTO.CUSTO POR UNIDADE DE CACAMBA E INCLUI A TAXA PARA DESCARGA EM LOCAIS AUTORIZADOS</t>
  </si>
  <si>
    <t>6.4</t>
  </si>
  <si>
    <t>PORTAO DE FERRO, ATE 1,00M DE LARGURA, EM BARRAS DE 1/2", ESPACADAS DE 10CM, ENTRE EIXOS, CONTORNO E MARCO EM BARRAS DE1.1/2"X1/2", COM UMA FAIXA HORIZONTAL EM CHAPA DE FERRO DE1/8" ESPESSURA,EXCLUSIVE FECHADURA.FORNECIMENTO E COLOCACAO</t>
  </si>
  <si>
    <t>7.32</t>
  </si>
  <si>
    <t>ENTRADA DE ENERGIA INDIVIDUAL,PADRAO LIGHT,MEDICAO DIRETA,REDE SUBTERRANEA,38KVA E 76KVA,INCLUSIVE CAIXA SECCIONADORA EMEDICAO (CSM200),CAIXA POLIMERICA DE PROTECAO GERAL (CPG200-P) INTERNA,CAIXA INSPECAO,3 HASTES E CONECTORES DE ATERRAMENTO E DEMAIS MATERIAIS NECESSARIOS,EXCLUSIVE DISJUNTOR E CONDUTORES (ENTRADA,SAIDA,ATERRAMENTO E RESPECTIVOS CONECTORES)</t>
  </si>
  <si>
    <t>7.30</t>
  </si>
  <si>
    <t>INSTALACAO DE PONTO DE FORCA PARA 10CV,EQUIVALENTE A 2 VARASDE ELETRODUTO DE PVC RIGIDO DE 1",20,00M DE FIO 6MM2,CAIXASE CONEXOES</t>
  </si>
  <si>
    <t>10.13</t>
  </si>
  <si>
    <t>EXTINTOR DE INCENDIO PORTATIL,COM CARGA DE PO QUIMICO,CLASSEBC,DE 6KG,INCLUSIVE SUPORTE DE PAREDE,CONFORME ABNT NBR 12693.FORNECIMENTO E COLOCACAO</t>
  </si>
  <si>
    <t>7.27</t>
  </si>
  <si>
    <t>INSTALACAO DE PONTO DE FORCA ATE 2CV,EQUIVALENTE A 2 VARAS DE ELETRODUTO DE PVC RIGIDO DE 1/2",20,00M DE FIO 2,5MM2,CAIXAS E CONEXOES</t>
  </si>
  <si>
    <t>10.5</t>
  </si>
  <si>
    <t>BACIA SANITARIA DE LOUCA BRANCA,CONVENCIONAL,CONFORME ABNT NBR 9050 PARA ACESSIBILIDADE,INCLUSIVE ASSENTO PLASTICO PADRAO MEDIO LUXO,TUBO DE LIGACAO,ANEL DE VEDACAO E ACESSORIOS DEFIXACAO.FORNECIMENTO</t>
  </si>
  <si>
    <t>7.6</t>
  </si>
  <si>
    <t>TOMADA ELETRICA 2P+T,10A/250V,PADRAO BRASILEIRO,DE EMBUTIR,COM PLACA 4"X2".FORNECIMENTO E COLOCACAO.</t>
  </si>
  <si>
    <t>10.9</t>
  </si>
  <si>
    <t>BANCA SECA DE GRANITO PRETO,COM 2CM DE ESPESSURA E 60CM DE LARGURA,SOBRE APOIOS DE ALVENARIA DE MEIA VEZ E VERGA DE CONCRETO,SEM REVESTIMENTO.FORNECIMENTO E ASSENTAMENTO</t>
  </si>
  <si>
    <t>4.4</t>
  </si>
  <si>
    <t>ARRANCAMENTO DE PORTAS,JANELAS E CAIXILHOS DE AR CONDICIONADO OU OUTROS</t>
  </si>
  <si>
    <t>10.7</t>
  </si>
  <si>
    <t>CUBA DE LOUCA BRANCA,DE SOBREPOR,PADRAO POPULAR,MEDINDO EM TORNO DE (39X29)CM.FERRAGENS: SIFAO DE 1"X1.1/4" EM PVC,TORNEIRA PARA LAVATORIO DE MESA 1193 OU SIMILAR DE 1/2",VALVULA DE ESCOAMENTO EM METAL CROMADO E RABICHO EM PVC.FORNECIMENTO</t>
  </si>
  <si>
    <t>7.25</t>
  </si>
  <si>
    <t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t>
  </si>
  <si>
    <t>10.10</t>
  </si>
  <si>
    <t>CUBA DE ACO INOXIDAVEL,MEDINDO APROXIMADAMENTE (500X400X200)MM,EM CHAPA 20.304,VALVULA DE ESCOAMENTO TIPO AMERICANA 1623,SIFAO 1680 1.1/2" X 1.1/2",EXCLUSIVE TORNEIRA.FORNECIMENTOE COLOCACAO</t>
  </si>
  <si>
    <t>10.14</t>
  </si>
  <si>
    <t>EXTINTOR DE INCENDIO PORTATIL,COM CARGA DE AGUA-PRESSURIZADA(AP),CLASSE A,DE 10L,INCLUSIVE SUPORTE DE PAREDE,CONFORME ABNT NBR 12693.FORNECIMENTO E COLOCACAO</t>
  </si>
  <si>
    <t>7.22</t>
  </si>
  <si>
    <t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t>
  </si>
  <si>
    <t>7.23</t>
  </si>
  <si>
    <t>4.16</t>
  </si>
  <si>
    <t>PLACA DE ACRILICO PARA IDENTIFICACAO DE PORTAS,MEDINDO (25X8)CM.FORNECIMENTO E COLOCACAO</t>
  </si>
  <si>
    <t>10.2</t>
  </si>
  <si>
    <t>LUMINARIA TIPO SPOT,DIRECIONAL,EXCLUSIVE LAMPADA.FORNECIMENTO E COLOCACAO</t>
  </si>
  <si>
    <t>10.3</t>
  </si>
  <si>
    <t>LUMINARIA DE EMERGENCIA DE SOBREPOR,EM PLASTICO,EQUIPADA COMBATERIA SELADA RECARREGAVEL COM 30 LAMPADAS EM LED. FORNECIMENTO E COLOCACAO</t>
  </si>
  <si>
    <t>10.11</t>
  </si>
  <si>
    <t>TANQUE DE LOUCA BRANCA,C/COLUNA E MEDIDAS EM TORNO DE (60X56)CM,INCLUSIVE ACESSORIOS DE FIXACAO.FERRAGENS EM METAL CROMADO:TORNEIRA DE PRESSAO,1158 OU SIMILAR,DE 1/2",VALVULA DE ESCOAMENTO 1606 E SIFAO 1680 DE 1.1/2"X1.1/2".FORNECIMENTO</t>
  </si>
  <si>
    <t>7.10</t>
  </si>
  <si>
    <t>DISJUNTOR TERMOMAGNETICO,TRIPOLAR,DE 125 A 160A,50KA,MODELOCAIXA MOLDADA,TIPO C.FORNECIMENTO E COLOCACAO</t>
  </si>
  <si>
    <t>4.13</t>
  </si>
  <si>
    <t>TRANSPORTE HORIZONTAL DE MATERIAL DE 1ªCATEGORIA OU ENTULHO,EM CARRINHOS,A 20,00M DE DISTANCIA,INCLUSIVE CARGA A PA</t>
  </si>
  <si>
    <t>10.12</t>
  </si>
  <si>
    <t>BARRA DE APOIO EM ACO INOXIDAVEL AISI 304,TUBO DE 1.1/4",INCLUSIVE FIXACAO COM PARAFUSOS INOXIDAVEIS E BUCHAS PLASTICAS,COM 80CM,CONFORME ABNT NBR 9050 PARA ACESSIBILIDADE.FORNECIMENTO E COLOCACAO</t>
  </si>
  <si>
    <t>7.11</t>
  </si>
  <si>
    <t>QUADRO DE DISTRIBUIÇÃO DE ENERGIA EM CHAPA DE AÇO GALVANIZADO, DE EMBUTIR, COM BARRAMENTO TRIFÁSICO, PARA 30 DISJUNTORES DIN 150A - FORNECIMENTO E INSTALAÇÃO. AF_10/2020</t>
  </si>
  <si>
    <t>7.20</t>
  </si>
  <si>
    <t>7.21</t>
  </si>
  <si>
    <t>3.2</t>
  </si>
  <si>
    <t>CARGA E DESCARGA MANUAL DE ANDAIME TUBULAR,INCLUSIVE TEMPO DE ESPERA DO CAMINHAO,CONSIDERANDO-SE A AREA DE PROJECAO VERTICAL</t>
  </si>
  <si>
    <t>7.16</t>
  </si>
  <si>
    <t>ASSENTAMENTO DE BACIA SANITARIA (EXCLUSIVE FORNECIMENTO DO APARELHO),INCLUSIVE MATERIAIS NECESSARIOS</t>
  </si>
  <si>
    <t>7.12</t>
  </si>
  <si>
    <t>QUADRO DE DISTRIBUIÇÃO DE ENERGIA EM CHAPA DE AÇO GALVANIZADO, DE EMBUTIR, COM BARRAMENTO TRIFÁSICO, PARA 24 DISJUNTORES DIN 100A - FORNECIMENTO E INSTALAÇÃO. AF_10/2020</t>
  </si>
  <si>
    <t>7.18</t>
  </si>
  <si>
    <t>ASSENTAMENTO DE LAVATORIO(EXCLUSIVE FORNECIMENTO DO APARELHO),INCLUSIVE MATERIAIS NECESSARIOS</t>
  </si>
  <si>
    <t>7.24</t>
  </si>
  <si>
    <t>4.12</t>
  </si>
  <si>
    <t>MOVIMENTACAO VERTICAL OU HORIZONTAL DE PLATAFORMA OU PASSARELA</t>
  </si>
  <si>
    <t>7.2</t>
  </si>
  <si>
    <t>LUMINÁRIA TIPO PLAFON CIRCULAR, DE SOBREPOR, COM LED DE 12/13 W - FORNECIMENTO E INSTALAÇÃO. AF_09/2024</t>
  </si>
  <si>
    <t>7.31</t>
  </si>
  <si>
    <t>DISJUNTOR TERMOMAGNETICO,BIPOLAR,DE 10 A 32A,3KA,MODELO DIN,TIPO C.FORNECIMENTO E COLOCACAO</t>
  </si>
  <si>
    <t>7.7</t>
  </si>
  <si>
    <t>DISJUNTOR TERMOMAGNETICO,MONOPOLAR,DE 10 A 32A,3KA,MODELO DIN,TIPO C.FORNECIMENTO E COLOCACAO</t>
  </si>
  <si>
    <t>5.9</t>
  </si>
  <si>
    <t>FITA ANTIDERRAPANTE AUTOADESIVA NA COR PRETA,PARA AREAS INTERNAS E EXTERNAS,COM LARGURA DE 50MM.FORNECIMENTO E COLOCACAO</t>
  </si>
  <si>
    <t>7.19</t>
  </si>
  <si>
    <t>7.17</t>
  </si>
  <si>
    <t>INSTALACAO E ASSENTAMENTO DE TANQUE DE SERVICO (EXCLUSIVE FORNECIMENTO DO APARELHO),COMPREENDENDO:3,00M DE TUBO DE PVC DE 25MM,3,00M DE TUBO DE PVC DE 50MM E CONEXOES</t>
  </si>
  <si>
    <t>4.8</t>
  </si>
  <si>
    <t>ARRANCAMENTO DE APARELHOS SANITARIOS</t>
  </si>
  <si>
    <t>7.3</t>
  </si>
  <si>
    <t>INTERRUPTOR DE EMBUTIR COM 1 TECLA SIMPLES FOSFORESCENTE E PLACA.FORNECIMENTO E COLOCACAO</t>
  </si>
  <si>
    <t>4.6</t>
  </si>
  <si>
    <t>TE DUPLA CURVA EM BRONZE/LATÃO, DN 3/4" X 22 MM X 3/4", SEM ANEL DE SOLDA, ROSCA F X BOLSA X ROSCA F, INSTALADO EM RAMAL E SUB-RAMAL DE HIDRÁULICA PREDIAL - FORNECIMENTO E INSTALAÇÃO. AF_04/2022</t>
  </si>
  <si>
    <t>7.9</t>
  </si>
  <si>
    <t>DISJUNTOR TERMOMAGNETICO,TRIPOLAR,DE 80 A 100A,3KA,MODELO DIN,TIPO C.FORNECIMENTO E COLOCACAO</t>
  </si>
  <si>
    <t>7.8</t>
  </si>
  <si>
    <t>DISJUNTOR TERMOMAGNETICO,BIPOLAR,DE 40 A 63A,3KA,MODELO DIN,TIPO C.FORNECIMENTO E COLOCACAO</t>
  </si>
  <si>
    <t>7.5</t>
  </si>
  <si>
    <t>INTERRUPTOR DE EMBUTIR COM 3 TECLAS SIMPLES FOSFORESCENTES EPLACA.FORNECIMENTO E COLOCACAO</t>
  </si>
  <si>
    <t>7.4</t>
  </si>
  <si>
    <t>INTERRUPTOR DE EMBUTIR COM 2 TECLAS SIMPLES FOSFORESCENTES EPLACA.FORNECIMENTO E COLOCACAO</t>
  </si>
  <si>
    <t>7.15</t>
  </si>
  <si>
    <t>LAMPADA LED,BULBO,A60,10,5W,100/240V,BASE E-27.FORNECIMENTOE COLOCACAO</t>
  </si>
  <si>
    <t>7.13</t>
  </si>
  <si>
    <t>TOMADA TIPO RJ45,DE SOBREPOR,COMPLETA,PARA LOGICA.FORNECIMENTO E COLOCACAO</t>
  </si>
  <si>
    <t>7.14</t>
  </si>
  <si>
    <t>TOMADA COAXIAL,DE EMBUTIR,COMPLETA,PARA ANTENA DE TV.FORNECIMENTO E COLOCACAO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</si>
</sst>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1"/>
      <name val="Arial"/>
      <family val="2"/>
    </font>
    <font>
      <sz val="11"/>
      <color theme="1"/>
      <name val="Calibri"/>
    </font>
    <font>
      <b/>
      <sz val="11"/>
      <name val="Arial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8">
    <border>
      <left/>
      <right/>
      <top/>
      <bottom/>
      <diagonal/>
    </border>
    <border>
      <left style="thin">
        <color rgb="FFD0CECE"/>
      </left>
      <right/>
      <top style="thin">
        <color rgb="FFD0CECE"/>
      </top>
      <bottom/>
      <diagonal/>
    </border>
    <border>
      <left/>
      <right/>
      <top style="thin">
        <color rgb="FFD0CECE"/>
      </top>
      <bottom/>
      <diagonal/>
    </border>
    <border>
      <left/>
      <right style="thin">
        <color rgb="FFD0CECE"/>
      </right>
      <top style="thin">
        <color rgb="FFD0CEC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0" xfId="4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9" fontId="5" fillId="0" borderId="4" xfId="3" applyNumberFormat="1" applyFont="1" applyBorder="1" applyAlignment="1">
      <alignment horizontal="center" vertical="center"/>
    </xf>
    <xf numFmtId="0" fontId="6" fillId="0" borderId="4" xfId="4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4" xfId="4" applyBorder="1" applyAlignment="1">
      <alignment horizontal="left" vertical="center"/>
    </xf>
    <xf numFmtId="165" fontId="6" fillId="0" borderId="4" xfId="4" applyNumberFormat="1" applyBorder="1" applyAlignment="1">
      <alignment horizontal="center" vertical="center"/>
    </xf>
    <xf numFmtId="10" fontId="5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5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9" fontId="7" fillId="0" borderId="4" xfId="3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4" fontId="10" fillId="0" borderId="4" xfId="5" applyFont="1" applyBorder="1" applyAlignment="1">
      <alignment vertical="center"/>
    </xf>
    <xf numFmtId="44" fontId="9" fillId="0" borderId="4" xfId="5" applyFont="1" applyFill="1" applyBorder="1" applyAlignment="1">
      <alignment horizontal="center" vertical="center"/>
    </xf>
    <xf numFmtId="10" fontId="9" fillId="0" borderId="4" xfId="6" applyNumberFormat="1" applyFont="1" applyFill="1" applyBorder="1" applyAlignment="1">
      <alignment horizontal="center" vertical="center"/>
    </xf>
    <xf numFmtId="44" fontId="9" fillId="0" borderId="4" xfId="5" applyFont="1" applyFill="1" applyBorder="1" applyAlignment="1">
      <alignment vertical="center"/>
    </xf>
    <xf numFmtId="0" fontId="9" fillId="0" borderId="0" xfId="4" applyFont="1" applyAlignment="1">
      <alignment vertical="center"/>
    </xf>
    <xf numFmtId="44" fontId="11" fillId="0" borderId="7" xfId="4" applyNumberFormat="1" applyFont="1" applyBorder="1" applyAlignment="1">
      <alignment vertical="center"/>
    </xf>
    <xf numFmtId="9" fontId="11" fillId="0" borderId="4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165" fontId="9" fillId="0" borderId="4" xfId="4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1" applyNumberFormat="1" applyFont="1" applyBorder="1" applyAlignment="1">
      <alignment horizontal="center" vertical="center" wrapText="1"/>
    </xf>
  </cellXfs>
  <cellStyles count="7">
    <cellStyle name="Moeda" xfId="1" builtinId="4"/>
    <cellStyle name="Moeda 2" xfId="5" xr:uid="{DE3BB491-B929-40F4-BAA7-244688D6412B}"/>
    <cellStyle name="Normal" xfId="0" builtinId="0"/>
    <cellStyle name="Normal 2" xfId="3" xr:uid="{3AC4F75B-98B2-4192-9F13-AA4AAFA60362}"/>
    <cellStyle name="Normal 35 3" xfId="4" xr:uid="{42030C51-3672-4094-A90C-17F33AAE4A91}"/>
    <cellStyle name="Porcentagem" xfId="2" builtinId="5"/>
    <cellStyle name="Porcentagem 2" xfId="6" xr:uid="{D4D2CC5C-F38C-4DC6-85B1-E14050818EEF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CURVA ABC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2943767625303"/>
          <c:y val="0.11140412259400002"/>
          <c:w val="0.8627084281849251"/>
          <c:h val="0.703820013656992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'[1]ABC GRAFICO'!$D$2:$D$110</c:f>
              <c:numCache>
                <c:formatCode>0.000%</c:formatCode>
                <c:ptCount val="109"/>
                <c:pt idx="0">
                  <c:v>0.14726447736510734</c:v>
                </c:pt>
                <c:pt idx="1">
                  <c:v>0.11452179758069324</c:v>
                </c:pt>
                <c:pt idx="2">
                  <c:v>7.0928085346848205E-2</c:v>
                </c:pt>
                <c:pt idx="3">
                  <c:v>6.7287190092572516E-2</c:v>
                </c:pt>
                <c:pt idx="4">
                  <c:v>6.6856126144389377E-2</c:v>
                </c:pt>
                <c:pt idx="5">
                  <c:v>5.1479584411614369E-2</c:v>
                </c:pt>
                <c:pt idx="6">
                  <c:v>4.8932931077243655E-2</c:v>
                </c:pt>
                <c:pt idx="7">
                  <c:v>3.3722958683322465E-2</c:v>
                </c:pt>
                <c:pt idx="8">
                  <c:v>2.6063674334900176E-2</c:v>
                </c:pt>
                <c:pt idx="9">
                  <c:v>2.4082738262642629E-2</c:v>
                </c:pt>
                <c:pt idx="10">
                  <c:v>2.0049892311670897E-2</c:v>
                </c:pt>
                <c:pt idx="11">
                  <c:v>1.8475336057957401E-2</c:v>
                </c:pt>
                <c:pt idx="12">
                  <c:v>1.8289962404614477E-2</c:v>
                </c:pt>
                <c:pt idx="13">
                  <c:v>1.7142705075939724E-2</c:v>
                </c:pt>
                <c:pt idx="14">
                  <c:v>1.5453513228034402E-2</c:v>
                </c:pt>
                <c:pt idx="15">
                  <c:v>1.4853425395522099E-2</c:v>
                </c:pt>
                <c:pt idx="16">
                  <c:v>1.4353474697910809E-2</c:v>
                </c:pt>
                <c:pt idx="17">
                  <c:v>1.4021812907734937E-2</c:v>
                </c:pt>
                <c:pt idx="18">
                  <c:v>1.291438993995246E-2</c:v>
                </c:pt>
                <c:pt idx="19">
                  <c:v>1.2485232771446506E-2</c:v>
                </c:pt>
                <c:pt idx="20">
                  <c:v>1.1986481611595764E-2</c:v>
                </c:pt>
                <c:pt idx="21">
                  <c:v>1.1979228915078214E-2</c:v>
                </c:pt>
                <c:pt idx="22">
                  <c:v>1.1006674207298475E-2</c:v>
                </c:pt>
                <c:pt idx="23">
                  <c:v>8.750184203583998E-3</c:v>
                </c:pt>
                <c:pt idx="24">
                  <c:v>8.3660894391579255E-3</c:v>
                </c:pt>
                <c:pt idx="25">
                  <c:v>7.2635200923718991E-3</c:v>
                </c:pt>
                <c:pt idx="26">
                  <c:v>7.2110940518659771E-3</c:v>
                </c:pt>
                <c:pt idx="27">
                  <c:v>6.0416348740046115E-3</c:v>
                </c:pt>
                <c:pt idx="28">
                  <c:v>5.7648467360657298E-3</c:v>
                </c:pt>
                <c:pt idx="29">
                  <c:v>5.5258267032234952E-3</c:v>
                </c:pt>
                <c:pt idx="30">
                  <c:v>5.4922257784395115E-3</c:v>
                </c:pt>
                <c:pt idx="31">
                  <c:v>5.2623998905134061E-3</c:v>
                </c:pt>
                <c:pt idx="32">
                  <c:v>4.7072080522182515E-3</c:v>
                </c:pt>
                <c:pt idx="33">
                  <c:v>4.2192527322124675E-3</c:v>
                </c:pt>
                <c:pt idx="34">
                  <c:v>3.7144622810932871E-3</c:v>
                </c:pt>
                <c:pt idx="35">
                  <c:v>3.5779645911846012E-3</c:v>
                </c:pt>
                <c:pt idx="36">
                  <c:v>3.5405293058134234E-3</c:v>
                </c:pt>
                <c:pt idx="37">
                  <c:v>3.3782242196921937E-3</c:v>
                </c:pt>
                <c:pt idx="38">
                  <c:v>3.0890940169337714E-3</c:v>
                </c:pt>
                <c:pt idx="39">
                  <c:v>3.045785850156892E-3</c:v>
                </c:pt>
                <c:pt idx="40">
                  <c:v>3.0180578067786111E-3</c:v>
                </c:pt>
                <c:pt idx="41">
                  <c:v>2.8513497930391747E-3</c:v>
                </c:pt>
                <c:pt idx="42">
                  <c:v>2.806460732566309E-3</c:v>
                </c:pt>
                <c:pt idx="43">
                  <c:v>2.5320162001942828E-3</c:v>
                </c:pt>
                <c:pt idx="44">
                  <c:v>2.4607650439664227E-3</c:v>
                </c:pt>
                <c:pt idx="45">
                  <c:v>2.3941525626623109E-3</c:v>
                </c:pt>
                <c:pt idx="46">
                  <c:v>2.3543182017700319E-3</c:v>
                </c:pt>
                <c:pt idx="47">
                  <c:v>2.2282003270494644E-3</c:v>
                </c:pt>
                <c:pt idx="48">
                  <c:v>2.1470616514774107E-3</c:v>
                </c:pt>
                <c:pt idx="49">
                  <c:v>2.0348043315738433E-3</c:v>
                </c:pt>
                <c:pt idx="50">
                  <c:v>2.0129491696012649E-3</c:v>
                </c:pt>
                <c:pt idx="51">
                  <c:v>2.0089206641742126E-3</c:v>
                </c:pt>
                <c:pt idx="52">
                  <c:v>1.873553174583271E-3</c:v>
                </c:pt>
                <c:pt idx="53">
                  <c:v>1.8671879973336432E-3</c:v>
                </c:pt>
                <c:pt idx="54">
                  <c:v>1.7411463938001627E-3</c:v>
                </c:pt>
                <c:pt idx="55">
                  <c:v>1.656499243622105E-3</c:v>
                </c:pt>
                <c:pt idx="56">
                  <c:v>1.4784268230066992E-3</c:v>
                </c:pt>
                <c:pt idx="57">
                  <c:v>1.4204953895419492E-3</c:v>
                </c:pt>
                <c:pt idx="58">
                  <c:v>1.3608027850299162E-3</c:v>
                </c:pt>
                <c:pt idx="59">
                  <c:v>1.3001255888300323E-3</c:v>
                </c:pt>
                <c:pt idx="60">
                  <c:v>1.2642989321319637E-3</c:v>
                </c:pt>
                <c:pt idx="61">
                  <c:v>1.2523035545264558E-3</c:v>
                </c:pt>
                <c:pt idx="62">
                  <c:v>1.2315439241502187E-3</c:v>
                </c:pt>
                <c:pt idx="63">
                  <c:v>1.1765246632833373E-3</c:v>
                </c:pt>
                <c:pt idx="64">
                  <c:v>1.1188012421470062E-3</c:v>
                </c:pt>
                <c:pt idx="65">
                  <c:v>1.0045539376348951E-3</c:v>
                </c:pt>
                <c:pt idx="66">
                  <c:v>9.6392912989462314E-4</c:v>
                </c:pt>
                <c:pt idx="67">
                  <c:v>9.1035902158239572E-4</c:v>
                </c:pt>
                <c:pt idx="68">
                  <c:v>8.6304315061130595E-4</c:v>
                </c:pt>
                <c:pt idx="69">
                  <c:v>8.431710395029906E-4</c:v>
                </c:pt>
                <c:pt idx="70">
                  <c:v>7.8950385877083428E-4</c:v>
                </c:pt>
                <c:pt idx="71">
                  <c:v>7.5283821901480795E-4</c:v>
                </c:pt>
                <c:pt idx="72">
                  <c:v>7.3431125429693688E-4</c:v>
                </c:pt>
                <c:pt idx="73">
                  <c:v>7.3318798772347327E-4</c:v>
                </c:pt>
                <c:pt idx="74">
                  <c:v>6.6491140779200754E-4</c:v>
                </c:pt>
                <c:pt idx="75">
                  <c:v>6.5274268657948369E-4</c:v>
                </c:pt>
                <c:pt idx="76">
                  <c:v>6.5274268657948369E-4</c:v>
                </c:pt>
                <c:pt idx="77">
                  <c:v>6.1080740117017075E-4</c:v>
                </c:pt>
                <c:pt idx="78">
                  <c:v>5.6904545936787394E-4</c:v>
                </c:pt>
                <c:pt idx="79">
                  <c:v>5.5357627587776525E-4</c:v>
                </c:pt>
                <c:pt idx="80">
                  <c:v>5.1942065155133083E-4</c:v>
                </c:pt>
                <c:pt idx="81">
                  <c:v>4.9918798574042223E-4</c:v>
                </c:pt>
                <c:pt idx="82">
                  <c:v>4.934953816860165E-4</c:v>
                </c:pt>
                <c:pt idx="83">
                  <c:v>4.5648998846023893E-4</c:v>
                </c:pt>
                <c:pt idx="84">
                  <c:v>4.4178351684100067E-4</c:v>
                </c:pt>
                <c:pt idx="85">
                  <c:v>4.3516179105298916E-4</c:v>
                </c:pt>
                <c:pt idx="86">
                  <c:v>4.3516179105298916E-4</c:v>
                </c:pt>
                <c:pt idx="87">
                  <c:v>4.1300154433206252E-4</c:v>
                </c:pt>
                <c:pt idx="88">
                  <c:v>3.9792758426595036E-4</c:v>
                </c:pt>
                <c:pt idx="89">
                  <c:v>3.8309630524966065E-4</c:v>
                </c:pt>
                <c:pt idx="90">
                  <c:v>3.6868105089020935E-4</c:v>
                </c:pt>
                <c:pt idx="91">
                  <c:v>3.6715562714846844E-4</c:v>
                </c:pt>
                <c:pt idx="92">
                  <c:v>3.6450000308898325E-4</c:v>
                </c:pt>
                <c:pt idx="93">
                  <c:v>3.3510786108334874E-4</c:v>
                </c:pt>
                <c:pt idx="94">
                  <c:v>3.2752234484032818E-4</c:v>
                </c:pt>
                <c:pt idx="95">
                  <c:v>2.9146687458099827E-4</c:v>
                </c:pt>
                <c:pt idx="96">
                  <c:v>2.8830508718902627E-4</c:v>
                </c:pt>
                <c:pt idx="97">
                  <c:v>2.1758089552649458E-4</c:v>
                </c:pt>
                <c:pt idx="98">
                  <c:v>1.9641910798198016E-4</c:v>
                </c:pt>
                <c:pt idx="99">
                  <c:v>1.5455316001547367E-4</c:v>
                </c:pt>
                <c:pt idx="100">
                  <c:v>1.3271186553145655E-4</c:v>
                </c:pt>
                <c:pt idx="101">
                  <c:v>1.3043066366312588E-4</c:v>
                </c:pt>
                <c:pt idx="102">
                  <c:v>9.7543914540048615E-5</c:v>
                </c:pt>
                <c:pt idx="103">
                  <c:v>9.6489985409391283E-5</c:v>
                </c:pt>
                <c:pt idx="104">
                  <c:v>7.1174885040773328E-5</c:v>
                </c:pt>
                <c:pt idx="105">
                  <c:v>3.2533128164764583E-5</c:v>
                </c:pt>
                <c:pt idx="106">
                  <c:v>3.1285054194249311E-5</c:v>
                </c:pt>
                <c:pt idx="107">
                  <c:v>2.1057781380304781E-5</c:v>
                </c:pt>
                <c:pt idx="108">
                  <c:v>9.228813637532322E-6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D-4B49-845D-D0418D5F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4"/>
        <c:axId val="1130690144"/>
        <c:axId val="1"/>
      </c:barChart>
      <c:lineChart>
        <c:grouping val="standard"/>
        <c:varyColors val="0"/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'[1]ABC GRAFICO'!$E$2:$E$110</c:f>
              <c:numCache>
                <c:formatCode>0.000%</c:formatCode>
                <c:ptCount val="109"/>
                <c:pt idx="0">
                  <c:v>0.14726447736510734</c:v>
                </c:pt>
                <c:pt idx="1">
                  <c:v>0.26178627494580059</c:v>
                </c:pt>
                <c:pt idx="2">
                  <c:v>0.33271436029264878</c:v>
                </c:pt>
                <c:pt idx="3">
                  <c:v>0.40000155038522128</c:v>
                </c:pt>
                <c:pt idx="4">
                  <c:v>0.46685767652961063</c:v>
                </c:pt>
                <c:pt idx="5">
                  <c:v>0.51833726094122501</c:v>
                </c:pt>
                <c:pt idx="6">
                  <c:v>0.56727019201846862</c:v>
                </c:pt>
                <c:pt idx="7">
                  <c:v>0.60099315070179105</c:v>
                </c:pt>
                <c:pt idx="8">
                  <c:v>0.62705682503669125</c:v>
                </c:pt>
                <c:pt idx="9">
                  <c:v>0.65113956329933387</c:v>
                </c:pt>
                <c:pt idx="10">
                  <c:v>0.67118945561100474</c:v>
                </c:pt>
                <c:pt idx="11">
                  <c:v>0.68966479166896211</c:v>
                </c:pt>
                <c:pt idx="12">
                  <c:v>0.70795475407357655</c:v>
                </c:pt>
                <c:pt idx="13">
                  <c:v>0.72509745914951629</c:v>
                </c:pt>
                <c:pt idx="14">
                  <c:v>0.74055097237755074</c:v>
                </c:pt>
                <c:pt idx="15">
                  <c:v>0.75540439777307289</c:v>
                </c:pt>
                <c:pt idx="16">
                  <c:v>0.76975787247098371</c:v>
                </c:pt>
                <c:pt idx="17">
                  <c:v>0.78377968537871867</c:v>
                </c:pt>
                <c:pt idx="18">
                  <c:v>0.79669407531867109</c:v>
                </c:pt>
                <c:pt idx="19">
                  <c:v>0.80917930809011762</c:v>
                </c:pt>
                <c:pt idx="20">
                  <c:v>0.82116578970171339</c:v>
                </c:pt>
                <c:pt idx="21">
                  <c:v>0.83314501861679158</c:v>
                </c:pt>
                <c:pt idx="22">
                  <c:v>0.84415169282409008</c:v>
                </c:pt>
                <c:pt idx="23">
                  <c:v>0.85290187702767406</c:v>
                </c:pt>
                <c:pt idx="24">
                  <c:v>0.86126796646683201</c:v>
                </c:pt>
                <c:pt idx="25">
                  <c:v>0.86853148655920387</c:v>
                </c:pt>
                <c:pt idx="26">
                  <c:v>0.8757425806110698</c:v>
                </c:pt>
                <c:pt idx="27">
                  <c:v>0.88178421548507446</c:v>
                </c:pt>
                <c:pt idx="28">
                  <c:v>0.88754906222114016</c:v>
                </c:pt>
                <c:pt idx="29">
                  <c:v>0.89307488892436371</c:v>
                </c:pt>
                <c:pt idx="30">
                  <c:v>0.89856711470280326</c:v>
                </c:pt>
                <c:pt idx="31">
                  <c:v>0.90382951459331662</c:v>
                </c:pt>
                <c:pt idx="32">
                  <c:v>0.90853672264553487</c:v>
                </c:pt>
                <c:pt idx="33">
                  <c:v>0.91275597537774733</c:v>
                </c:pt>
                <c:pt idx="34">
                  <c:v>0.91647043765884062</c:v>
                </c:pt>
                <c:pt idx="35">
                  <c:v>0.92004840225002527</c:v>
                </c:pt>
                <c:pt idx="36">
                  <c:v>0.92358893155583865</c:v>
                </c:pt>
                <c:pt idx="37">
                  <c:v>0.92696715577553079</c:v>
                </c:pt>
                <c:pt idx="38">
                  <c:v>0.9300562497924646</c:v>
                </c:pt>
                <c:pt idx="39">
                  <c:v>0.93310203564262151</c:v>
                </c:pt>
                <c:pt idx="40">
                  <c:v>0.93612009344940017</c:v>
                </c:pt>
                <c:pt idx="41">
                  <c:v>0.93897144324243931</c:v>
                </c:pt>
                <c:pt idx="42">
                  <c:v>0.9417779039750056</c:v>
                </c:pt>
                <c:pt idx="43">
                  <c:v>0.94430992017519988</c:v>
                </c:pt>
                <c:pt idx="44">
                  <c:v>0.9467706852191663</c:v>
                </c:pt>
                <c:pt idx="45">
                  <c:v>0.94916483778182859</c:v>
                </c:pt>
                <c:pt idx="46">
                  <c:v>0.9515191559835986</c:v>
                </c:pt>
                <c:pt idx="47">
                  <c:v>0.95374735631064811</c:v>
                </c:pt>
                <c:pt idx="48">
                  <c:v>0.95589441796212549</c:v>
                </c:pt>
                <c:pt idx="49">
                  <c:v>0.95792922229369937</c:v>
                </c:pt>
                <c:pt idx="50">
                  <c:v>0.95994217146330063</c:v>
                </c:pt>
                <c:pt idx="51">
                  <c:v>0.96195109212747487</c:v>
                </c:pt>
                <c:pt idx="52">
                  <c:v>0.96382464530205814</c:v>
                </c:pt>
                <c:pt idx="53">
                  <c:v>0.96569183329939179</c:v>
                </c:pt>
                <c:pt idx="54">
                  <c:v>0.96743297969319197</c:v>
                </c:pt>
                <c:pt idx="55">
                  <c:v>0.96908947893681407</c:v>
                </c:pt>
                <c:pt idx="56">
                  <c:v>0.97056790575982077</c:v>
                </c:pt>
                <c:pt idx="57">
                  <c:v>0.97198840114936269</c:v>
                </c:pt>
                <c:pt idx="58">
                  <c:v>0.97334920393439261</c:v>
                </c:pt>
                <c:pt idx="59">
                  <c:v>0.9746493295232227</c:v>
                </c:pt>
                <c:pt idx="60">
                  <c:v>0.97591362845535468</c:v>
                </c:pt>
                <c:pt idx="61">
                  <c:v>0.97716593200988111</c:v>
                </c:pt>
                <c:pt idx="62">
                  <c:v>0.97839747593403137</c:v>
                </c:pt>
                <c:pt idx="63">
                  <c:v>0.9795740005973147</c:v>
                </c:pt>
                <c:pt idx="64">
                  <c:v>0.98069280183946173</c:v>
                </c:pt>
                <c:pt idx="65">
                  <c:v>0.9816973557770966</c:v>
                </c:pt>
                <c:pt idx="66">
                  <c:v>0.98266128490699123</c:v>
                </c:pt>
                <c:pt idx="67">
                  <c:v>0.98357164392857366</c:v>
                </c:pt>
                <c:pt idx="68">
                  <c:v>0.98443468707918491</c:v>
                </c:pt>
                <c:pt idx="69">
                  <c:v>0.98527785811868795</c:v>
                </c:pt>
                <c:pt idx="70">
                  <c:v>0.98606736197745881</c:v>
                </c:pt>
                <c:pt idx="71">
                  <c:v>0.98682020019647365</c:v>
                </c:pt>
                <c:pt idx="72">
                  <c:v>0.98755451145077056</c:v>
                </c:pt>
                <c:pt idx="73">
                  <c:v>0.98828769943849404</c:v>
                </c:pt>
                <c:pt idx="74">
                  <c:v>0.98895261084628605</c:v>
                </c:pt>
                <c:pt idx="75">
                  <c:v>0.98960535353286549</c:v>
                </c:pt>
                <c:pt idx="76">
                  <c:v>0.99025809621944494</c:v>
                </c:pt>
                <c:pt idx="77">
                  <c:v>0.99086890362061508</c:v>
                </c:pt>
                <c:pt idx="78">
                  <c:v>0.99143794907998295</c:v>
                </c:pt>
                <c:pt idx="79">
                  <c:v>0.99199152535586077</c:v>
                </c:pt>
                <c:pt idx="80">
                  <c:v>0.99251094600741208</c:v>
                </c:pt>
                <c:pt idx="81">
                  <c:v>0.99301013399315252</c:v>
                </c:pt>
                <c:pt idx="82">
                  <c:v>0.99350362937483849</c:v>
                </c:pt>
                <c:pt idx="83">
                  <c:v>0.99396011936329876</c:v>
                </c:pt>
                <c:pt idx="84">
                  <c:v>0.99440190288013974</c:v>
                </c:pt>
                <c:pt idx="85">
                  <c:v>0.99483706467119271</c:v>
                </c:pt>
                <c:pt idx="86">
                  <c:v>0.99527222646224567</c:v>
                </c:pt>
                <c:pt idx="87">
                  <c:v>0.99568522800657777</c:v>
                </c:pt>
                <c:pt idx="88">
                  <c:v>0.99608315559084371</c:v>
                </c:pt>
                <c:pt idx="89">
                  <c:v>0.99646625189609339</c:v>
                </c:pt>
                <c:pt idx="90">
                  <c:v>0.99683493294698355</c:v>
                </c:pt>
                <c:pt idx="91">
                  <c:v>0.99720208857413206</c:v>
                </c:pt>
                <c:pt idx="92">
                  <c:v>0.99756658857722103</c:v>
                </c:pt>
                <c:pt idx="93">
                  <c:v>0.9979016964383044</c:v>
                </c:pt>
                <c:pt idx="94">
                  <c:v>0.99822921878314474</c:v>
                </c:pt>
                <c:pt idx="95">
                  <c:v>0.99852068565772578</c:v>
                </c:pt>
                <c:pt idx="96">
                  <c:v>0.9988089907449148</c:v>
                </c:pt>
                <c:pt idx="97">
                  <c:v>0.99902657164044129</c:v>
                </c:pt>
                <c:pt idx="98">
                  <c:v>0.99922299074842325</c:v>
                </c:pt>
                <c:pt idx="99">
                  <c:v>0.99937754390843869</c:v>
                </c:pt>
                <c:pt idx="100">
                  <c:v>0.99951025577397012</c:v>
                </c:pt>
                <c:pt idx="101">
                  <c:v>0.99964068643763326</c:v>
                </c:pt>
                <c:pt idx="102">
                  <c:v>0.99973823035217335</c:v>
                </c:pt>
                <c:pt idx="103">
                  <c:v>0.99983472033758269</c:v>
                </c:pt>
                <c:pt idx="104">
                  <c:v>0.99990589522262352</c:v>
                </c:pt>
                <c:pt idx="105">
                  <c:v>0.99993842835078828</c:v>
                </c:pt>
                <c:pt idx="106">
                  <c:v>0.99996971340498253</c:v>
                </c:pt>
                <c:pt idx="107">
                  <c:v>0.99999077118636281</c:v>
                </c:pt>
                <c:pt idx="108">
                  <c:v>1.0000000000000004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D-4B49-845D-D0418D5F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690144"/>
        <c:axId val="1"/>
      </c:lineChart>
      <c:catAx>
        <c:axId val="11306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69014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764681656386978"/>
          <c:y val="0.89081460707822491"/>
          <c:w val="0.24470649761556895"/>
          <c:h val="0.1091853929217750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6</xdr:row>
      <xdr:rowOff>9525</xdr:rowOff>
    </xdr:from>
    <xdr:to>
      <xdr:col>11</xdr:col>
      <xdr:colOff>2733675</xdr:colOff>
      <xdr:row>27</xdr:row>
      <xdr:rowOff>180975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C0D47953-A561-46E1-9DEC-D42E6F83A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TOR/Desktop/Or&#231;amento%20i0%2006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Planilha1"/>
      <sheetName val="RESUMO"/>
      <sheetName val="ORÇ_ANALITICO"/>
      <sheetName val="ITENS DE MOBILIZAÇÃO"/>
      <sheetName val="MEMORIA"/>
      <sheetName val="ENCARGOS"/>
      <sheetName val="M.O.D_Alim_Transp"/>
      <sheetName val="CRONOGRAMA FISICO-FINANCEIRO"/>
      <sheetName val="ABC GRAFICO"/>
      <sheetName val="APOIO ABC"/>
      <sheetName val="TEXTOS"/>
      <sheetName val="I0 06.25"/>
      <sheetName val="ELEM0625"/>
      <sheetName val="APOIO ALIM E TRANSP."/>
      <sheetName val="ABC"/>
      <sheetName val="EMOP 04-23"/>
      <sheetName val="SINAPI_MAT 05-22(SEM-DES)"/>
      <sheetName val="SINAPI_MAT 05-22(COM-DES)"/>
      <sheetName val="SINAPI_SINT 04-24(SEM-DES)"/>
      <sheetName val="SINAPI_SINT 04-23(COM-DES)"/>
    </sheetNames>
    <sheetDataSet>
      <sheetData sheetId="0"/>
      <sheetData sheetId="1"/>
      <sheetData sheetId="2"/>
      <sheetData sheetId="3">
        <row r="131">
          <cell r="K131">
            <v>1442222.21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D2">
            <v>0.14726447736510734</v>
          </cell>
          <cell r="E2">
            <v>0.14726447736510734</v>
          </cell>
        </row>
        <row r="3">
          <cell r="D3">
            <v>0.11452179758069324</v>
          </cell>
          <cell r="E3">
            <v>0.26178627494580059</v>
          </cell>
        </row>
        <row r="4">
          <cell r="D4">
            <v>7.0928085346848205E-2</v>
          </cell>
          <cell r="E4">
            <v>0.33271436029264878</v>
          </cell>
        </row>
        <row r="5">
          <cell r="D5">
            <v>6.7287190092572516E-2</v>
          </cell>
          <cell r="E5">
            <v>0.40000155038522128</v>
          </cell>
        </row>
        <row r="6">
          <cell r="D6">
            <v>6.6856126144389377E-2</v>
          </cell>
          <cell r="E6">
            <v>0.46685767652961063</v>
          </cell>
        </row>
        <row r="7">
          <cell r="D7">
            <v>5.1479584411614369E-2</v>
          </cell>
          <cell r="E7">
            <v>0.51833726094122501</v>
          </cell>
        </row>
        <row r="8">
          <cell r="D8">
            <v>4.8932931077243655E-2</v>
          </cell>
          <cell r="E8">
            <v>0.56727019201846862</v>
          </cell>
        </row>
        <row r="9">
          <cell r="D9">
            <v>3.3722958683322465E-2</v>
          </cell>
          <cell r="E9">
            <v>0.60099315070179105</v>
          </cell>
        </row>
        <row r="10">
          <cell r="D10">
            <v>2.6063674334900176E-2</v>
          </cell>
          <cell r="E10">
            <v>0.62705682503669125</v>
          </cell>
        </row>
        <row r="11">
          <cell r="D11">
            <v>2.4082738262642629E-2</v>
          </cell>
          <cell r="E11">
            <v>0.65113956329933387</v>
          </cell>
        </row>
        <row r="12">
          <cell r="D12">
            <v>2.0049892311670897E-2</v>
          </cell>
          <cell r="E12">
            <v>0.67118945561100474</v>
          </cell>
        </row>
        <row r="13">
          <cell r="D13">
            <v>1.8475336057957401E-2</v>
          </cell>
          <cell r="E13">
            <v>0.68966479166896211</v>
          </cell>
        </row>
        <row r="14">
          <cell r="D14">
            <v>1.8289962404614477E-2</v>
          </cell>
          <cell r="E14">
            <v>0.70795475407357655</v>
          </cell>
        </row>
        <row r="15">
          <cell r="D15">
            <v>1.7142705075939724E-2</v>
          </cell>
          <cell r="E15">
            <v>0.72509745914951629</v>
          </cell>
        </row>
        <row r="16">
          <cell r="D16">
            <v>1.5453513228034402E-2</v>
          </cell>
          <cell r="E16">
            <v>0.74055097237755074</v>
          </cell>
        </row>
        <row r="17">
          <cell r="D17">
            <v>1.4853425395522099E-2</v>
          </cell>
          <cell r="E17">
            <v>0.75540439777307289</v>
          </cell>
        </row>
        <row r="18">
          <cell r="D18">
            <v>1.4353474697910809E-2</v>
          </cell>
          <cell r="E18">
            <v>0.76975787247098371</v>
          </cell>
        </row>
        <row r="19">
          <cell r="D19">
            <v>1.4021812907734937E-2</v>
          </cell>
          <cell r="E19">
            <v>0.78377968537871867</v>
          </cell>
        </row>
        <row r="20">
          <cell r="D20">
            <v>1.291438993995246E-2</v>
          </cell>
          <cell r="E20">
            <v>0.79669407531867109</v>
          </cell>
        </row>
        <row r="21">
          <cell r="D21">
            <v>1.2485232771446506E-2</v>
          </cell>
          <cell r="E21">
            <v>0.80917930809011762</v>
          </cell>
        </row>
        <row r="22">
          <cell r="D22">
            <v>1.1986481611595764E-2</v>
          </cell>
          <cell r="E22">
            <v>0.82116578970171339</v>
          </cell>
        </row>
        <row r="23">
          <cell r="D23">
            <v>1.1979228915078214E-2</v>
          </cell>
          <cell r="E23">
            <v>0.83314501861679158</v>
          </cell>
        </row>
        <row r="24">
          <cell r="D24">
            <v>1.1006674207298475E-2</v>
          </cell>
          <cell r="E24">
            <v>0.84415169282409008</v>
          </cell>
        </row>
        <row r="25">
          <cell r="D25">
            <v>8.750184203583998E-3</v>
          </cell>
          <cell r="E25">
            <v>0.85290187702767406</v>
          </cell>
        </row>
        <row r="26">
          <cell r="D26">
            <v>8.3660894391579255E-3</v>
          </cell>
          <cell r="E26">
            <v>0.86126796646683201</v>
          </cell>
        </row>
        <row r="27">
          <cell r="D27">
            <v>7.2635200923718991E-3</v>
          </cell>
          <cell r="E27">
            <v>0.86853148655920387</v>
          </cell>
        </row>
        <row r="28">
          <cell r="D28">
            <v>7.2110940518659771E-3</v>
          </cell>
          <cell r="E28">
            <v>0.8757425806110698</v>
          </cell>
        </row>
        <row r="29">
          <cell r="D29">
            <v>6.0416348740046115E-3</v>
          </cell>
          <cell r="E29">
            <v>0.88178421548507446</v>
          </cell>
        </row>
        <row r="30">
          <cell r="D30">
            <v>5.7648467360657298E-3</v>
          </cell>
          <cell r="E30">
            <v>0.88754906222114016</v>
          </cell>
        </row>
        <row r="31">
          <cell r="D31">
            <v>5.5258267032234952E-3</v>
          </cell>
          <cell r="E31">
            <v>0.89307488892436371</v>
          </cell>
        </row>
        <row r="32">
          <cell r="D32">
            <v>5.4922257784395115E-3</v>
          </cell>
          <cell r="E32">
            <v>0.89856711470280326</v>
          </cell>
        </row>
        <row r="33">
          <cell r="D33">
            <v>5.2623998905134061E-3</v>
          </cell>
          <cell r="E33">
            <v>0.90382951459331662</v>
          </cell>
        </row>
        <row r="34">
          <cell r="D34">
            <v>4.7072080522182515E-3</v>
          </cell>
          <cell r="E34">
            <v>0.90853672264553487</v>
          </cell>
        </row>
        <row r="35">
          <cell r="D35">
            <v>4.2192527322124675E-3</v>
          </cell>
          <cell r="E35">
            <v>0.91275597537774733</v>
          </cell>
        </row>
        <row r="36">
          <cell r="D36">
            <v>3.7144622810932871E-3</v>
          </cell>
          <cell r="E36">
            <v>0.91647043765884062</v>
          </cell>
        </row>
        <row r="37">
          <cell r="D37">
            <v>3.5779645911846012E-3</v>
          </cell>
          <cell r="E37">
            <v>0.92004840225002527</v>
          </cell>
        </row>
        <row r="38">
          <cell r="D38">
            <v>3.5405293058134234E-3</v>
          </cell>
          <cell r="E38">
            <v>0.92358893155583865</v>
          </cell>
        </row>
        <row r="39">
          <cell r="D39">
            <v>3.3782242196921937E-3</v>
          </cell>
          <cell r="E39">
            <v>0.92696715577553079</v>
          </cell>
        </row>
        <row r="40">
          <cell r="D40">
            <v>3.0890940169337714E-3</v>
          </cell>
          <cell r="E40">
            <v>0.9300562497924646</v>
          </cell>
        </row>
        <row r="41">
          <cell r="D41">
            <v>3.045785850156892E-3</v>
          </cell>
          <cell r="E41">
            <v>0.93310203564262151</v>
          </cell>
        </row>
        <row r="42">
          <cell r="D42">
            <v>3.0180578067786111E-3</v>
          </cell>
          <cell r="E42">
            <v>0.93612009344940017</v>
          </cell>
        </row>
        <row r="43">
          <cell r="D43">
            <v>2.8513497930391747E-3</v>
          </cell>
          <cell r="E43">
            <v>0.93897144324243931</v>
          </cell>
        </row>
        <row r="44">
          <cell r="D44">
            <v>2.806460732566309E-3</v>
          </cell>
          <cell r="E44">
            <v>0.9417779039750056</v>
          </cell>
        </row>
        <row r="45">
          <cell r="D45">
            <v>2.5320162001942828E-3</v>
          </cell>
          <cell r="E45">
            <v>0.94430992017519988</v>
          </cell>
        </row>
        <row r="46">
          <cell r="D46">
            <v>2.4607650439664227E-3</v>
          </cell>
          <cell r="E46">
            <v>0.9467706852191663</v>
          </cell>
        </row>
        <row r="47">
          <cell r="D47">
            <v>2.3941525626623109E-3</v>
          </cell>
          <cell r="E47">
            <v>0.94916483778182859</v>
          </cell>
        </row>
        <row r="48">
          <cell r="D48">
            <v>2.3543182017700319E-3</v>
          </cell>
          <cell r="E48">
            <v>0.9515191559835986</v>
          </cell>
        </row>
        <row r="49">
          <cell r="D49">
            <v>2.2282003270494644E-3</v>
          </cell>
          <cell r="E49">
            <v>0.95374735631064811</v>
          </cell>
        </row>
        <row r="50">
          <cell r="D50">
            <v>2.1470616514774107E-3</v>
          </cell>
          <cell r="E50">
            <v>0.95589441796212549</v>
          </cell>
        </row>
        <row r="51">
          <cell r="D51">
            <v>2.0348043315738433E-3</v>
          </cell>
          <cell r="E51">
            <v>0.95792922229369937</v>
          </cell>
        </row>
        <row r="52">
          <cell r="D52">
            <v>2.0129491696012649E-3</v>
          </cell>
          <cell r="E52">
            <v>0.95994217146330063</v>
          </cell>
        </row>
        <row r="53">
          <cell r="D53">
            <v>2.0089206641742126E-3</v>
          </cell>
          <cell r="E53">
            <v>0.96195109212747487</v>
          </cell>
        </row>
        <row r="54">
          <cell r="D54">
            <v>1.873553174583271E-3</v>
          </cell>
          <cell r="E54">
            <v>0.96382464530205814</v>
          </cell>
        </row>
        <row r="55">
          <cell r="D55">
            <v>1.8671879973336432E-3</v>
          </cell>
          <cell r="E55">
            <v>0.96569183329939179</v>
          </cell>
        </row>
        <row r="56">
          <cell r="D56">
            <v>1.7411463938001627E-3</v>
          </cell>
          <cell r="E56">
            <v>0.96743297969319197</v>
          </cell>
        </row>
        <row r="57">
          <cell r="D57">
            <v>1.656499243622105E-3</v>
          </cell>
          <cell r="E57">
            <v>0.96908947893681407</v>
          </cell>
        </row>
        <row r="58">
          <cell r="D58">
            <v>1.4784268230066992E-3</v>
          </cell>
          <cell r="E58">
            <v>0.97056790575982077</v>
          </cell>
        </row>
        <row r="59">
          <cell r="D59">
            <v>1.4204953895419492E-3</v>
          </cell>
          <cell r="E59">
            <v>0.97198840114936269</v>
          </cell>
        </row>
        <row r="60">
          <cell r="D60">
            <v>1.3608027850299162E-3</v>
          </cell>
          <cell r="E60">
            <v>0.97334920393439261</v>
          </cell>
        </row>
        <row r="61">
          <cell r="D61">
            <v>1.3001255888300323E-3</v>
          </cell>
          <cell r="E61">
            <v>0.9746493295232227</v>
          </cell>
        </row>
        <row r="62">
          <cell r="D62">
            <v>1.2642989321319637E-3</v>
          </cell>
          <cell r="E62">
            <v>0.97591362845535468</v>
          </cell>
        </row>
        <row r="63">
          <cell r="D63">
            <v>1.2523035545264558E-3</v>
          </cell>
          <cell r="E63">
            <v>0.97716593200988111</v>
          </cell>
        </row>
        <row r="64">
          <cell r="D64">
            <v>1.2315439241502187E-3</v>
          </cell>
          <cell r="E64">
            <v>0.97839747593403137</v>
          </cell>
        </row>
        <row r="65">
          <cell r="D65">
            <v>1.1765246632833373E-3</v>
          </cell>
          <cell r="E65">
            <v>0.9795740005973147</v>
          </cell>
        </row>
        <row r="66">
          <cell r="D66">
            <v>1.1188012421470062E-3</v>
          </cell>
          <cell r="E66">
            <v>0.98069280183946173</v>
          </cell>
        </row>
        <row r="67">
          <cell r="D67">
            <v>1.0045539376348951E-3</v>
          </cell>
          <cell r="E67">
            <v>0.9816973557770966</v>
          </cell>
        </row>
        <row r="68">
          <cell r="D68">
            <v>9.6392912989462314E-4</v>
          </cell>
          <cell r="E68">
            <v>0.98266128490699123</v>
          </cell>
        </row>
        <row r="69">
          <cell r="D69">
            <v>9.1035902158239572E-4</v>
          </cell>
          <cell r="E69">
            <v>0.98357164392857366</v>
          </cell>
        </row>
        <row r="70">
          <cell r="D70">
            <v>8.6304315061130595E-4</v>
          </cell>
          <cell r="E70">
            <v>0.98443468707918491</v>
          </cell>
        </row>
        <row r="71">
          <cell r="D71">
            <v>8.431710395029906E-4</v>
          </cell>
          <cell r="E71">
            <v>0.98527785811868795</v>
          </cell>
        </row>
        <row r="72">
          <cell r="D72">
            <v>7.8950385877083428E-4</v>
          </cell>
          <cell r="E72">
            <v>0.98606736197745881</v>
          </cell>
        </row>
        <row r="73">
          <cell r="D73">
            <v>7.5283821901480795E-4</v>
          </cell>
          <cell r="E73">
            <v>0.98682020019647365</v>
          </cell>
        </row>
        <row r="74">
          <cell r="D74">
            <v>7.3431125429693688E-4</v>
          </cell>
          <cell r="E74">
            <v>0.98755451145077056</v>
          </cell>
        </row>
        <row r="75">
          <cell r="D75">
            <v>7.3318798772347327E-4</v>
          </cell>
          <cell r="E75">
            <v>0.98828769943849404</v>
          </cell>
        </row>
        <row r="76">
          <cell r="D76">
            <v>6.6491140779200754E-4</v>
          </cell>
          <cell r="E76">
            <v>0.98895261084628605</v>
          </cell>
        </row>
        <row r="77">
          <cell r="D77">
            <v>6.5274268657948369E-4</v>
          </cell>
          <cell r="E77">
            <v>0.98960535353286549</v>
          </cell>
        </row>
        <row r="78">
          <cell r="D78">
            <v>6.5274268657948369E-4</v>
          </cell>
          <cell r="E78">
            <v>0.99025809621944494</v>
          </cell>
        </row>
        <row r="79">
          <cell r="D79">
            <v>6.1080740117017075E-4</v>
          </cell>
          <cell r="E79">
            <v>0.99086890362061508</v>
          </cell>
        </row>
        <row r="80">
          <cell r="D80">
            <v>5.6904545936787394E-4</v>
          </cell>
          <cell r="E80">
            <v>0.99143794907998295</v>
          </cell>
        </row>
        <row r="81">
          <cell r="D81">
            <v>5.5357627587776525E-4</v>
          </cell>
          <cell r="E81">
            <v>0.99199152535586077</v>
          </cell>
        </row>
        <row r="82">
          <cell r="D82">
            <v>5.1942065155133083E-4</v>
          </cell>
          <cell r="E82">
            <v>0.99251094600741208</v>
          </cell>
        </row>
        <row r="83">
          <cell r="D83">
            <v>4.9918798574042223E-4</v>
          </cell>
          <cell r="E83">
            <v>0.99301013399315252</v>
          </cell>
        </row>
        <row r="84">
          <cell r="D84">
            <v>4.934953816860165E-4</v>
          </cell>
          <cell r="E84">
            <v>0.99350362937483849</v>
          </cell>
        </row>
        <row r="85">
          <cell r="D85">
            <v>4.5648998846023893E-4</v>
          </cell>
          <cell r="E85">
            <v>0.99396011936329876</v>
          </cell>
        </row>
        <row r="86">
          <cell r="D86">
            <v>4.4178351684100067E-4</v>
          </cell>
          <cell r="E86">
            <v>0.99440190288013974</v>
          </cell>
        </row>
        <row r="87">
          <cell r="D87">
            <v>4.3516179105298916E-4</v>
          </cell>
          <cell r="E87">
            <v>0.99483706467119271</v>
          </cell>
        </row>
        <row r="88">
          <cell r="D88">
            <v>4.3516179105298916E-4</v>
          </cell>
          <cell r="E88">
            <v>0.99527222646224567</v>
          </cell>
        </row>
        <row r="89">
          <cell r="D89">
            <v>4.1300154433206252E-4</v>
          </cell>
          <cell r="E89">
            <v>0.99568522800657777</v>
          </cell>
        </row>
        <row r="90">
          <cell r="D90">
            <v>3.9792758426595036E-4</v>
          </cell>
          <cell r="E90">
            <v>0.99608315559084371</v>
          </cell>
        </row>
        <row r="91">
          <cell r="D91">
            <v>3.8309630524966065E-4</v>
          </cell>
          <cell r="E91">
            <v>0.99646625189609339</v>
          </cell>
        </row>
        <row r="92">
          <cell r="D92">
            <v>3.6868105089020935E-4</v>
          </cell>
          <cell r="E92">
            <v>0.99683493294698355</v>
          </cell>
        </row>
        <row r="93">
          <cell r="D93">
            <v>3.6715562714846844E-4</v>
          </cell>
          <cell r="E93">
            <v>0.99720208857413206</v>
          </cell>
        </row>
        <row r="94">
          <cell r="D94">
            <v>3.6450000308898325E-4</v>
          </cell>
          <cell r="E94">
            <v>0.99756658857722103</v>
          </cell>
        </row>
        <row r="95">
          <cell r="D95">
            <v>3.3510786108334874E-4</v>
          </cell>
          <cell r="E95">
            <v>0.9979016964383044</v>
          </cell>
        </row>
        <row r="96">
          <cell r="D96">
            <v>3.2752234484032818E-4</v>
          </cell>
          <cell r="E96">
            <v>0.99822921878314474</v>
          </cell>
        </row>
        <row r="97">
          <cell r="D97">
            <v>2.9146687458099827E-4</v>
          </cell>
          <cell r="E97">
            <v>0.99852068565772578</v>
          </cell>
        </row>
        <row r="98">
          <cell r="D98">
            <v>2.8830508718902627E-4</v>
          </cell>
          <cell r="E98">
            <v>0.9988089907449148</v>
          </cell>
        </row>
        <row r="99">
          <cell r="D99">
            <v>2.1758089552649458E-4</v>
          </cell>
          <cell r="E99">
            <v>0.99902657164044129</v>
          </cell>
        </row>
        <row r="100">
          <cell r="D100">
            <v>1.9641910798198016E-4</v>
          </cell>
          <cell r="E100">
            <v>0.99922299074842325</v>
          </cell>
        </row>
        <row r="101">
          <cell r="D101">
            <v>1.5455316001547367E-4</v>
          </cell>
          <cell r="E101">
            <v>0.99937754390843869</v>
          </cell>
        </row>
        <row r="102">
          <cell r="D102">
            <v>1.3271186553145655E-4</v>
          </cell>
          <cell r="E102">
            <v>0.99951025577397012</v>
          </cell>
        </row>
        <row r="103">
          <cell r="D103">
            <v>1.3043066366312588E-4</v>
          </cell>
          <cell r="E103">
            <v>0.99964068643763326</v>
          </cell>
        </row>
        <row r="104">
          <cell r="D104">
            <v>9.7543914540048615E-5</v>
          </cell>
          <cell r="E104">
            <v>0.99973823035217335</v>
          </cell>
        </row>
        <row r="105">
          <cell r="D105">
            <v>9.6489985409391283E-5</v>
          </cell>
          <cell r="E105">
            <v>0.99983472033758269</v>
          </cell>
        </row>
        <row r="106">
          <cell r="D106">
            <v>7.1174885040773328E-5</v>
          </cell>
          <cell r="E106">
            <v>0.99990589522262352</v>
          </cell>
        </row>
        <row r="107">
          <cell r="D107">
            <v>3.2533128164764583E-5</v>
          </cell>
          <cell r="E107">
            <v>0.99993842835078828</v>
          </cell>
        </row>
        <row r="108">
          <cell r="D108">
            <v>3.1285054194249311E-5</v>
          </cell>
          <cell r="E108">
            <v>0.99996971340498253</v>
          </cell>
        </row>
        <row r="109">
          <cell r="D109">
            <v>2.1057781380304781E-5</v>
          </cell>
          <cell r="E109">
            <v>0.99999077118636281</v>
          </cell>
        </row>
        <row r="110">
          <cell r="D110">
            <v>9.228813637532322E-6</v>
          </cell>
          <cell r="E110">
            <v>1.0000000000000004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abSelected="1" topLeftCell="A70" workbookViewId="0">
      <selection sqref="A1:XFD113"/>
    </sheetView>
  </sheetViews>
  <sheetFormatPr defaultRowHeight="15" x14ac:dyDescent="0.25"/>
  <cols>
    <col min="3" max="3" width="15.7109375" customWidth="1"/>
    <col min="11" max="11" width="22.7109375" customWidth="1"/>
    <col min="13" max="13" width="16" customWidth="1"/>
    <col min="14" max="14" width="12.140625" customWidth="1"/>
    <col min="15" max="15" width="20.85546875" customWidth="1"/>
  </cols>
  <sheetData>
    <row r="1" spans="1:13" s="1" customFormat="1" ht="15" customHeight="1" x14ac:dyDescent="0.25">
      <c r="B1" s="2" t="s">
        <v>0</v>
      </c>
      <c r="C1" s="3" t="s">
        <v>1</v>
      </c>
      <c r="D1" s="4" t="s">
        <v>2</v>
      </c>
      <c r="E1" s="4" t="s">
        <v>3</v>
      </c>
      <c r="F1" s="5" t="s">
        <v>4</v>
      </c>
      <c r="H1" s="6" t="s">
        <v>4</v>
      </c>
      <c r="I1" s="6" t="s">
        <v>2</v>
      </c>
      <c r="J1" s="6" t="s">
        <v>5</v>
      </c>
      <c r="L1" s="6" t="s">
        <v>6</v>
      </c>
      <c r="M1" s="6" t="s">
        <v>2</v>
      </c>
    </row>
    <row r="2" spans="1:13" s="13" customFormat="1" ht="15" customHeight="1" x14ac:dyDescent="0.25">
      <c r="A2" t="s">
        <v>7</v>
      </c>
      <c r="B2" t="s">
        <v>8</v>
      </c>
      <c r="C2">
        <v>212388.1</v>
      </c>
      <c r="D2" s="7">
        <f>C2/$C$112</f>
        <v>0.14726447736510734</v>
      </c>
      <c r="E2" s="7">
        <f>D2</f>
        <v>0.14726447736510734</v>
      </c>
      <c r="F2" s="8" t="str">
        <f t="shared" ref="F2:F65" si="0">IF(E2&lt;$I$2,$H$2,IF(E2&lt;$I$3,$H$3,$H$4))</f>
        <v>A</v>
      </c>
      <c r="G2" s="9"/>
      <c r="H2" s="10" t="s">
        <v>9</v>
      </c>
      <c r="I2" s="11">
        <v>0.8</v>
      </c>
      <c r="J2" s="12">
        <f>COUNTIF(F:F,H2)</f>
        <v>19</v>
      </c>
      <c r="L2" s="14" t="str">
        <f>B2</f>
        <v>PINTURA COM TINTA LATEX SEMIBRILHANTE,FOSCA OU ACETINADA,CLASSIFICACAO PREMIUM OU STANDARD (NBR 15079),PARA INTERIOR E EXTERIOR,BRANCA OU COLORIDA,SOBRE TIJOLO,CONCRETO LISO,CIMENTO SEM AMIANTO,E REVESTIMENTO,INCLUSIVE LIXAMENTO,UMA DEMAO DE SELADOR ACRILICO,DUAS DEMAOS DE MASSA ACRILICA E DUAS DEMAOS DE ACABAMENTO</v>
      </c>
      <c r="M2" s="15">
        <f>D2</f>
        <v>0.14726447736510734</v>
      </c>
    </row>
    <row r="3" spans="1:13" s="13" customFormat="1" ht="15" customHeight="1" x14ac:dyDescent="0.25">
      <c r="A3" t="s">
        <v>10</v>
      </c>
      <c r="B3" t="s">
        <v>11</v>
      </c>
      <c r="C3">
        <v>165165.88</v>
      </c>
      <c r="D3" s="7">
        <f t="shared" ref="D3:D66" si="1">C3/$C$112</f>
        <v>0.11452179758069324</v>
      </c>
      <c r="E3" s="7">
        <f>D3+E2</f>
        <v>0.26178627494580059</v>
      </c>
      <c r="F3" s="8" t="str">
        <f t="shared" si="0"/>
        <v>A</v>
      </c>
      <c r="G3" s="9"/>
      <c r="H3" s="10" t="s">
        <v>12</v>
      </c>
      <c r="I3" s="11">
        <v>0.95</v>
      </c>
      <c r="J3" s="12">
        <f>COUNTIF(F:F,H3)</f>
        <v>27</v>
      </c>
      <c r="L3" s="14" t="str">
        <f>B3</f>
        <v>JANELA DE MADEIRA IMBUIA/CEDRO ARANA/CEDRO ROSAOU EQUIVALENTE, CAIXA DO BATENTE/ MARCO 10 CM, COM DUAS FOLHAS DE ABRIR TIPO VENEZIANAS E 2 FOLHAS GUILHOTINAS PARA VIDRO (VIDROS NÃO INCLUSOS), COM GUARNIÇÃO/ ALIZAR E FERRAGENS, FIXAÇÃO COM PARAFUSOS E ESPUMA EXPANSIVA, EXCLUSIVE CONTRAMARCO - FORNECIMENTO E INSTALAÇÃO. AF_11/2024</v>
      </c>
      <c r="M3" s="15">
        <f>D3</f>
        <v>0.11452179758069324</v>
      </c>
    </row>
    <row r="4" spans="1:13" s="13" customFormat="1" ht="15" customHeight="1" x14ac:dyDescent="0.25">
      <c r="A4" t="s">
        <v>13</v>
      </c>
      <c r="B4" t="s">
        <v>14</v>
      </c>
      <c r="C4">
        <v>102294.06</v>
      </c>
      <c r="D4" s="7">
        <f t="shared" si="1"/>
        <v>7.0928085346848205E-2</v>
      </c>
      <c r="E4" s="7">
        <f t="shared" ref="E4:E67" si="2">D4+E3</f>
        <v>0.33271436029264878</v>
      </c>
      <c r="F4" s="8" t="str">
        <f t="shared" si="0"/>
        <v>A</v>
      </c>
      <c r="G4" s="16"/>
      <c r="H4" s="10" t="s">
        <v>15</v>
      </c>
      <c r="I4" s="11">
        <v>1</v>
      </c>
      <c r="J4" s="12">
        <f>COUNTIF(F:F,H4)</f>
        <v>63</v>
      </c>
      <c r="L4" s="14" t="str">
        <f>B4</f>
        <v>FORRO DE TABUAS DE MADEIRA MACHO-FEMEA,COM (10X1)CM,PREGADOEM SARRAFOS DE MADEIRA DE (2X10)CM,ESPACADOS DE 50CM.FORNECIMENTO E COLOCACAO</v>
      </c>
      <c r="M4" s="15">
        <f>D4</f>
        <v>7.0928085346848205E-2</v>
      </c>
    </row>
    <row r="5" spans="1:13" s="13" customFormat="1" ht="15" customHeight="1" x14ac:dyDescent="0.25">
      <c r="A5" t="s">
        <v>16</v>
      </c>
      <c r="B5" t="s">
        <v>17</v>
      </c>
      <c r="C5">
        <v>97043.08</v>
      </c>
      <c r="D5" s="7">
        <f t="shared" si="1"/>
        <v>6.7287190092572516E-2</v>
      </c>
      <c r="E5" s="7">
        <f t="shared" si="2"/>
        <v>0.40000155038522128</v>
      </c>
      <c r="F5" s="8" t="str">
        <f t="shared" si="0"/>
        <v>A</v>
      </c>
      <c r="G5" s="17"/>
      <c r="H5" s="17"/>
      <c r="I5" s="17"/>
      <c r="J5" s="17"/>
      <c r="L5" s="14" t="str">
        <f>B5</f>
        <v>PROJETO EXECUTIVO DE ARQUITETURA PARA PREDIOS CULTURAIS ATE500M2,INCLUSIVE PROJETO BASICO,APRESENTADO NOS PADROES DA CONTRATANTE,INCLUSIVE AS LEGALIZACOES PERTINENTES,COORDENACAOE COMPATIBILIZACAO COM OS PROJETOS COMPLEMENTARES</v>
      </c>
      <c r="M5" s="15">
        <f>D5</f>
        <v>6.7287190092572516E-2</v>
      </c>
    </row>
    <row r="6" spans="1:13" s="13" customFormat="1" ht="15" customHeight="1" x14ac:dyDescent="0.25">
      <c r="A6" t="s">
        <v>18</v>
      </c>
      <c r="B6" t="s">
        <v>19</v>
      </c>
      <c r="C6">
        <v>96421.39</v>
      </c>
      <c r="D6" s="7">
        <f t="shared" si="1"/>
        <v>6.6856126144389377E-2</v>
      </c>
      <c r="E6" s="7">
        <f t="shared" si="2"/>
        <v>0.46685767652961063</v>
      </c>
      <c r="F6" s="8" t="str">
        <f t="shared" si="0"/>
        <v>A</v>
      </c>
      <c r="G6" s="17"/>
    </row>
    <row r="7" spans="1:13" s="13" customFormat="1" ht="15" customHeight="1" x14ac:dyDescent="0.25">
      <c r="A7" t="s">
        <v>20</v>
      </c>
      <c r="B7" t="s">
        <v>21</v>
      </c>
      <c r="C7">
        <v>74245</v>
      </c>
      <c r="D7" s="7">
        <f t="shared" si="1"/>
        <v>5.1479584411614369E-2</v>
      </c>
      <c r="E7" s="7">
        <f t="shared" si="2"/>
        <v>0.51833726094122501</v>
      </c>
      <c r="F7" s="8" t="str">
        <f t="shared" si="0"/>
        <v>A</v>
      </c>
      <c r="G7" s="17"/>
    </row>
    <row r="8" spans="1:13" s="13" customFormat="1" ht="15" customHeight="1" x14ac:dyDescent="0.25">
      <c r="A8" t="s">
        <v>22</v>
      </c>
      <c r="B8" t="s">
        <v>23</v>
      </c>
      <c r="C8">
        <v>70572.160000000003</v>
      </c>
      <c r="D8" s="7">
        <f t="shared" si="1"/>
        <v>4.8932931077243655E-2</v>
      </c>
      <c r="E8" s="7">
        <f t="shared" si="2"/>
        <v>0.56727019201846862</v>
      </c>
      <c r="F8" s="8" t="str">
        <f t="shared" si="0"/>
        <v>A</v>
      </c>
      <c r="G8" s="17"/>
    </row>
    <row r="9" spans="1:13" s="13" customFormat="1" ht="15" customHeight="1" x14ac:dyDescent="0.25">
      <c r="A9" t="s">
        <v>24</v>
      </c>
      <c r="B9" t="s">
        <v>25</v>
      </c>
      <c r="C9">
        <v>48636</v>
      </c>
      <c r="D9" s="7">
        <f t="shared" si="1"/>
        <v>3.3722958683322465E-2</v>
      </c>
      <c r="E9" s="7">
        <f t="shared" si="2"/>
        <v>0.60099315070179105</v>
      </c>
      <c r="F9" s="8" t="str">
        <f t="shared" si="0"/>
        <v>A</v>
      </c>
      <c r="G9" s="17"/>
      <c r="H9" s="17"/>
      <c r="I9" s="17"/>
      <c r="J9" s="17"/>
      <c r="M9" s="17"/>
    </row>
    <row r="10" spans="1:13" s="13" customFormat="1" ht="15" customHeight="1" x14ac:dyDescent="0.25">
      <c r="A10" t="s">
        <v>26</v>
      </c>
      <c r="B10" t="s">
        <v>27</v>
      </c>
      <c r="C10">
        <v>37589.61</v>
      </c>
      <c r="D10" s="7">
        <f t="shared" si="1"/>
        <v>2.6063674334900176E-2</v>
      </c>
      <c r="E10" s="7">
        <f t="shared" si="2"/>
        <v>0.62705682503669125</v>
      </c>
      <c r="F10" s="8" t="str">
        <f t="shared" si="0"/>
        <v>A</v>
      </c>
      <c r="G10" s="17"/>
      <c r="H10" s="17"/>
      <c r="I10" s="17"/>
      <c r="J10" s="17"/>
      <c r="M10" s="17"/>
    </row>
    <row r="11" spans="1:13" s="13" customFormat="1" ht="15" customHeight="1" x14ac:dyDescent="0.25">
      <c r="A11" t="s">
        <v>28</v>
      </c>
      <c r="B11" t="s">
        <v>29</v>
      </c>
      <c r="C11">
        <v>34732.660000000003</v>
      </c>
      <c r="D11" s="7">
        <f t="shared" si="1"/>
        <v>2.4082738262642629E-2</v>
      </c>
      <c r="E11" s="7">
        <f t="shared" si="2"/>
        <v>0.65113956329933387</v>
      </c>
      <c r="F11" s="8" t="str">
        <f t="shared" si="0"/>
        <v>A</v>
      </c>
      <c r="G11" s="17"/>
      <c r="H11" s="17"/>
      <c r="I11" s="17"/>
      <c r="J11" s="17"/>
      <c r="M11" s="17"/>
    </row>
    <row r="12" spans="1:13" s="13" customFormat="1" ht="15" customHeight="1" x14ac:dyDescent="0.25">
      <c r="A12" t="s">
        <v>30</v>
      </c>
      <c r="B12" t="s">
        <v>31</v>
      </c>
      <c r="C12">
        <v>28916.400000000001</v>
      </c>
      <c r="D12" s="7">
        <f t="shared" si="1"/>
        <v>2.0049892311670897E-2</v>
      </c>
      <c r="E12" s="7">
        <f t="shared" si="2"/>
        <v>0.67118945561100474</v>
      </c>
      <c r="F12" s="8" t="str">
        <f t="shared" si="0"/>
        <v>A</v>
      </c>
      <c r="G12" s="17"/>
      <c r="H12" s="17"/>
      <c r="I12" s="17"/>
      <c r="J12" s="17"/>
      <c r="M12" s="17"/>
    </row>
    <row r="13" spans="1:13" s="13" customFormat="1" ht="15" customHeight="1" x14ac:dyDescent="0.25">
      <c r="A13" t="s">
        <v>32</v>
      </c>
      <c r="B13" t="s">
        <v>33</v>
      </c>
      <c r="C13">
        <v>26645.54</v>
      </c>
      <c r="D13" s="7">
        <f t="shared" si="1"/>
        <v>1.8475336057957401E-2</v>
      </c>
      <c r="E13" s="7">
        <f t="shared" si="2"/>
        <v>0.68966479166896211</v>
      </c>
      <c r="F13" s="8" t="str">
        <f t="shared" si="0"/>
        <v>A</v>
      </c>
      <c r="G13" s="17"/>
      <c r="H13" s="17"/>
      <c r="I13" s="17"/>
      <c r="J13" s="17"/>
      <c r="M13" s="17"/>
    </row>
    <row r="14" spans="1:13" s="13" customFormat="1" ht="15" customHeight="1" x14ac:dyDescent="0.25">
      <c r="A14" t="s">
        <v>34</v>
      </c>
      <c r="B14" t="s">
        <v>35</v>
      </c>
      <c r="C14">
        <v>26378.19</v>
      </c>
      <c r="D14" s="7">
        <f t="shared" si="1"/>
        <v>1.8289962404614477E-2</v>
      </c>
      <c r="E14" s="7">
        <f t="shared" si="2"/>
        <v>0.70795475407357655</v>
      </c>
      <c r="F14" s="8" t="str">
        <f t="shared" si="0"/>
        <v>A</v>
      </c>
      <c r="G14" s="17"/>
      <c r="H14" s="17"/>
      <c r="I14" s="17"/>
      <c r="J14" s="17"/>
      <c r="M14" s="17"/>
    </row>
    <row r="15" spans="1:13" s="13" customFormat="1" ht="15" customHeight="1" x14ac:dyDescent="0.25">
      <c r="A15" t="s">
        <v>36</v>
      </c>
      <c r="B15" t="s">
        <v>37</v>
      </c>
      <c r="C15">
        <v>24723.59</v>
      </c>
      <c r="D15" s="7">
        <f t="shared" si="1"/>
        <v>1.7142705075939724E-2</v>
      </c>
      <c r="E15" s="7">
        <f t="shared" si="2"/>
        <v>0.72509745914951629</v>
      </c>
      <c r="F15" s="8" t="str">
        <f t="shared" si="0"/>
        <v>A</v>
      </c>
      <c r="G15" s="17"/>
      <c r="H15" s="17"/>
      <c r="I15" s="17"/>
      <c r="J15" s="17"/>
      <c r="M15" s="17"/>
    </row>
    <row r="16" spans="1:13" s="13" customFormat="1" ht="15" customHeight="1" x14ac:dyDescent="0.25">
      <c r="A16" t="s">
        <v>38</v>
      </c>
      <c r="B16" t="s">
        <v>39</v>
      </c>
      <c r="C16">
        <v>22287.4</v>
      </c>
      <c r="D16" s="7">
        <f t="shared" si="1"/>
        <v>1.5453513228034402E-2</v>
      </c>
      <c r="E16" s="7">
        <f t="shared" si="2"/>
        <v>0.74055097237755074</v>
      </c>
      <c r="F16" s="8" t="str">
        <f t="shared" si="0"/>
        <v>A</v>
      </c>
      <c r="G16" s="17"/>
      <c r="H16" s="17"/>
      <c r="I16" s="17"/>
      <c r="J16" s="17"/>
      <c r="M16" s="17"/>
    </row>
    <row r="17" spans="1:16" s="13" customFormat="1" ht="15" customHeight="1" x14ac:dyDescent="0.25">
      <c r="A17" t="s">
        <v>40</v>
      </c>
      <c r="B17" t="s">
        <v>41</v>
      </c>
      <c r="C17">
        <v>21421.94</v>
      </c>
      <c r="D17" s="7">
        <f t="shared" si="1"/>
        <v>1.4853425395522099E-2</v>
      </c>
      <c r="E17" s="7">
        <f t="shared" si="2"/>
        <v>0.75540439777307289</v>
      </c>
      <c r="F17" s="8" t="str">
        <f t="shared" si="0"/>
        <v>A</v>
      </c>
      <c r="G17" s="17"/>
      <c r="H17" s="17"/>
      <c r="I17" s="17"/>
      <c r="J17" s="17"/>
      <c r="M17" s="17"/>
    </row>
    <row r="18" spans="1:16" s="13" customFormat="1" ht="15" customHeight="1" x14ac:dyDescent="0.25">
      <c r="A18" t="s">
        <v>42</v>
      </c>
      <c r="B18" t="s">
        <v>43</v>
      </c>
      <c r="C18">
        <v>20700.900000000001</v>
      </c>
      <c r="D18" s="7">
        <f t="shared" si="1"/>
        <v>1.4353474697910809E-2</v>
      </c>
      <c r="E18" s="7">
        <f t="shared" si="2"/>
        <v>0.76975787247098371</v>
      </c>
      <c r="F18" s="8" t="str">
        <f t="shared" si="0"/>
        <v>A</v>
      </c>
      <c r="G18" s="17"/>
      <c r="H18" s="17"/>
      <c r="I18" s="17"/>
      <c r="J18" s="17"/>
      <c r="M18" s="17"/>
    </row>
    <row r="19" spans="1:16" s="13" customFormat="1" ht="15" customHeight="1" x14ac:dyDescent="0.25">
      <c r="A19" t="s">
        <v>44</v>
      </c>
      <c r="B19" t="s">
        <v>45</v>
      </c>
      <c r="C19">
        <v>20222.57</v>
      </c>
      <c r="D19" s="7">
        <f t="shared" si="1"/>
        <v>1.4021812907734937E-2</v>
      </c>
      <c r="E19" s="7">
        <f t="shared" si="2"/>
        <v>0.78377968537871867</v>
      </c>
      <c r="F19" s="8" t="str">
        <f t="shared" si="0"/>
        <v>A</v>
      </c>
      <c r="G19" s="17"/>
      <c r="H19" s="17"/>
      <c r="I19" s="17"/>
      <c r="J19" s="17"/>
      <c r="M19" s="17"/>
    </row>
    <row r="20" spans="1:16" s="13" customFormat="1" ht="15" customHeight="1" x14ac:dyDescent="0.25">
      <c r="A20" t="s">
        <v>46</v>
      </c>
      <c r="B20" t="s">
        <v>47</v>
      </c>
      <c r="C20">
        <v>18625.419999999998</v>
      </c>
      <c r="D20" s="7">
        <f t="shared" si="1"/>
        <v>1.291438993995246E-2</v>
      </c>
      <c r="E20" s="7">
        <f t="shared" si="2"/>
        <v>0.79669407531867109</v>
      </c>
      <c r="F20" s="8" t="str">
        <f t="shared" si="0"/>
        <v>A</v>
      </c>
      <c r="G20" s="17"/>
      <c r="H20" s="17"/>
      <c r="I20" s="17"/>
      <c r="J20" s="17"/>
      <c r="M20" s="17"/>
    </row>
    <row r="21" spans="1:16" s="13" customFormat="1" ht="15" customHeight="1" x14ac:dyDescent="0.25">
      <c r="A21" t="s">
        <v>48</v>
      </c>
      <c r="B21" t="s">
        <v>49</v>
      </c>
      <c r="C21">
        <v>18006.48</v>
      </c>
      <c r="D21" s="7">
        <f t="shared" si="1"/>
        <v>1.2485232771446506E-2</v>
      </c>
      <c r="E21" s="7">
        <f t="shared" si="2"/>
        <v>0.80917930809011762</v>
      </c>
      <c r="F21" s="8" t="str">
        <f t="shared" si="0"/>
        <v>B</v>
      </c>
      <c r="G21" s="17"/>
      <c r="H21" s="17"/>
      <c r="I21" s="17"/>
      <c r="J21" s="17"/>
      <c r="M21" s="17"/>
    </row>
    <row r="22" spans="1:16" s="13" customFormat="1" ht="15" customHeight="1" x14ac:dyDescent="0.25">
      <c r="A22" t="s">
        <v>50</v>
      </c>
      <c r="B22" t="s">
        <v>51</v>
      </c>
      <c r="C22">
        <v>17287.169999999998</v>
      </c>
      <c r="D22" s="7">
        <f t="shared" si="1"/>
        <v>1.1986481611595764E-2</v>
      </c>
      <c r="E22" s="7">
        <f t="shared" si="2"/>
        <v>0.82116578970171339</v>
      </c>
      <c r="F22" s="8" t="str">
        <f t="shared" si="0"/>
        <v>B</v>
      </c>
      <c r="G22" s="17"/>
      <c r="H22" s="17"/>
      <c r="I22" s="17"/>
      <c r="J22" s="17"/>
      <c r="M22" s="17"/>
    </row>
    <row r="23" spans="1:16" s="13" customFormat="1" ht="15" customHeight="1" x14ac:dyDescent="0.25">
      <c r="A23" t="s">
        <v>52</v>
      </c>
      <c r="B23" t="s">
        <v>53</v>
      </c>
      <c r="C23">
        <v>17276.71</v>
      </c>
      <c r="D23" s="7">
        <f t="shared" si="1"/>
        <v>1.1979228915078214E-2</v>
      </c>
      <c r="E23" s="7">
        <f t="shared" si="2"/>
        <v>0.83314501861679158</v>
      </c>
      <c r="F23" s="8" t="str">
        <f t="shared" si="0"/>
        <v>B</v>
      </c>
      <c r="G23" s="17"/>
      <c r="H23" s="17"/>
      <c r="I23" s="17"/>
      <c r="J23" s="17"/>
      <c r="M23" s="17"/>
    </row>
    <row r="24" spans="1:16" s="13" customFormat="1" ht="15" customHeight="1" x14ac:dyDescent="0.25">
      <c r="A24" t="s">
        <v>54</v>
      </c>
      <c r="B24" t="s">
        <v>55</v>
      </c>
      <c r="C24">
        <v>15874.07</v>
      </c>
      <c r="D24" s="7">
        <f t="shared" si="1"/>
        <v>1.1006674207298475E-2</v>
      </c>
      <c r="E24" s="7">
        <f t="shared" si="2"/>
        <v>0.84415169282409008</v>
      </c>
      <c r="F24" s="8" t="str">
        <f t="shared" si="0"/>
        <v>B</v>
      </c>
      <c r="G24" s="17"/>
      <c r="H24" s="17"/>
      <c r="I24" s="17"/>
      <c r="J24" s="17"/>
      <c r="M24" s="17"/>
    </row>
    <row r="25" spans="1:16" s="13" customFormat="1" ht="15" customHeight="1" x14ac:dyDescent="0.25">
      <c r="A25" t="s">
        <v>56</v>
      </c>
      <c r="B25" t="s">
        <v>57</v>
      </c>
      <c r="C25">
        <v>12619.71</v>
      </c>
      <c r="D25" s="7">
        <f t="shared" si="1"/>
        <v>8.750184203583998E-3</v>
      </c>
      <c r="E25" s="7">
        <f t="shared" si="2"/>
        <v>0.85290187702767406</v>
      </c>
      <c r="F25" s="8" t="str">
        <f t="shared" si="0"/>
        <v>B</v>
      </c>
      <c r="G25" s="17"/>
      <c r="H25" s="17"/>
      <c r="I25" s="17"/>
      <c r="J25" s="17"/>
      <c r="M25" s="17"/>
    </row>
    <row r="26" spans="1:16" s="13" customFormat="1" ht="15" customHeight="1" x14ac:dyDescent="0.25">
      <c r="A26" t="s">
        <v>58</v>
      </c>
      <c r="B26" t="s">
        <v>59</v>
      </c>
      <c r="C26">
        <v>12065.76</v>
      </c>
      <c r="D26" s="7">
        <f t="shared" si="1"/>
        <v>8.3660894391579255E-3</v>
      </c>
      <c r="E26" s="7">
        <f t="shared" si="2"/>
        <v>0.86126796646683201</v>
      </c>
      <c r="F26" s="8" t="str">
        <f t="shared" si="0"/>
        <v>B</v>
      </c>
      <c r="G26" s="17"/>
      <c r="H26" s="17"/>
      <c r="I26" s="17"/>
      <c r="J26" s="17"/>
      <c r="M26" s="17"/>
    </row>
    <row r="27" spans="1:16" s="13" customFormat="1" ht="15" customHeight="1" x14ac:dyDescent="0.25">
      <c r="A27" t="s">
        <v>60</v>
      </c>
      <c r="B27" t="s">
        <v>61</v>
      </c>
      <c r="C27">
        <v>10475.61</v>
      </c>
      <c r="D27" s="7">
        <f t="shared" si="1"/>
        <v>7.2635200923718991E-3</v>
      </c>
      <c r="E27" s="7">
        <f t="shared" si="2"/>
        <v>0.86853148655920387</v>
      </c>
      <c r="F27" s="8" t="str">
        <f t="shared" si="0"/>
        <v>B</v>
      </c>
      <c r="G27" s="17"/>
      <c r="H27" s="17"/>
      <c r="I27" s="17"/>
      <c r="J27" s="17"/>
      <c r="M27" s="17"/>
    </row>
    <row r="28" spans="1:16" s="13" customFormat="1" ht="15" customHeight="1" x14ac:dyDescent="0.25">
      <c r="A28" t="s">
        <v>62</v>
      </c>
      <c r="B28" t="s">
        <v>63</v>
      </c>
      <c r="C28">
        <v>10400</v>
      </c>
      <c r="D28" s="7">
        <f t="shared" si="1"/>
        <v>7.2110940518659771E-3</v>
      </c>
      <c r="E28" s="7">
        <f t="shared" si="2"/>
        <v>0.8757425806110698</v>
      </c>
      <c r="F28" s="8" t="str">
        <f t="shared" si="0"/>
        <v>B</v>
      </c>
      <c r="G28" s="17"/>
      <c r="H28" s="17"/>
      <c r="I28" s="17"/>
      <c r="J28" s="17"/>
      <c r="M28" s="17"/>
    </row>
    <row r="29" spans="1:16" s="13" customFormat="1" ht="15" customHeight="1" x14ac:dyDescent="0.25">
      <c r="A29" t="s">
        <v>64</v>
      </c>
      <c r="B29" t="s">
        <v>65</v>
      </c>
      <c r="C29">
        <v>8713.3799999999992</v>
      </c>
      <c r="D29" s="7">
        <f t="shared" si="1"/>
        <v>6.0416348740046115E-3</v>
      </c>
      <c r="E29" s="7">
        <f t="shared" si="2"/>
        <v>0.88178421548507446</v>
      </c>
      <c r="F29" s="8" t="str">
        <f t="shared" si="0"/>
        <v>B</v>
      </c>
      <c r="G29" s="17"/>
      <c r="H29" s="17"/>
      <c r="I29" s="17"/>
      <c r="J29" s="17"/>
      <c r="M29" s="17"/>
    </row>
    <row r="30" spans="1:16" s="13" customFormat="1" ht="15" customHeight="1" x14ac:dyDescent="0.25">
      <c r="A30" t="s">
        <v>66</v>
      </c>
      <c r="B30" t="s">
        <v>67</v>
      </c>
      <c r="C30">
        <v>8314.19</v>
      </c>
      <c r="D30" s="7">
        <f t="shared" si="1"/>
        <v>5.7648467360657298E-3</v>
      </c>
      <c r="E30" s="7">
        <f t="shared" si="2"/>
        <v>0.88754906222114016</v>
      </c>
      <c r="F30" s="8" t="str">
        <f t="shared" si="0"/>
        <v>B</v>
      </c>
      <c r="G30" s="17"/>
      <c r="H30" s="17"/>
      <c r="I30" s="17"/>
      <c r="J30" s="17"/>
      <c r="M30" s="17"/>
    </row>
    <row r="31" spans="1:16" s="13" customFormat="1" ht="15" customHeight="1" x14ac:dyDescent="0.25">
      <c r="A31" t="s">
        <v>68</v>
      </c>
      <c r="B31" t="s">
        <v>69</v>
      </c>
      <c r="C31">
        <v>7969.47</v>
      </c>
      <c r="D31" s="7">
        <f t="shared" si="1"/>
        <v>5.5258267032234952E-3</v>
      </c>
      <c r="E31" s="7">
        <f t="shared" si="2"/>
        <v>0.89307488892436371</v>
      </c>
      <c r="F31" s="8" t="str">
        <f t="shared" si="0"/>
        <v>B</v>
      </c>
      <c r="G31" s="17"/>
      <c r="H31" s="17"/>
      <c r="I31" s="17"/>
      <c r="J31" s="17"/>
      <c r="M31" s="17"/>
    </row>
    <row r="32" spans="1:16" s="13" customFormat="1" ht="15" customHeight="1" x14ac:dyDescent="0.25">
      <c r="A32" t="s">
        <v>70</v>
      </c>
      <c r="B32" t="s">
        <v>71</v>
      </c>
      <c r="C32">
        <v>7921.01</v>
      </c>
      <c r="D32" s="7">
        <f t="shared" si="1"/>
        <v>5.4922257784395115E-3</v>
      </c>
      <c r="E32" s="7">
        <f t="shared" si="2"/>
        <v>0.89856711470280326</v>
      </c>
      <c r="F32" s="8" t="str">
        <f t="shared" si="0"/>
        <v>B</v>
      </c>
      <c r="G32" s="17"/>
      <c r="H32" s="18" t="s">
        <v>4</v>
      </c>
      <c r="I32" s="19"/>
      <c r="J32" s="20" t="s">
        <v>5</v>
      </c>
      <c r="K32" s="21" t="s">
        <v>72</v>
      </c>
      <c r="L32" s="21"/>
      <c r="M32" s="21"/>
      <c r="N32" s="20" t="s">
        <v>73</v>
      </c>
      <c r="O32" s="20" t="s">
        <v>74</v>
      </c>
      <c r="P32" s="20" t="s">
        <v>2</v>
      </c>
    </row>
    <row r="33" spans="1:16" s="13" customFormat="1" ht="15" customHeight="1" x14ac:dyDescent="0.25">
      <c r="A33" t="s">
        <v>75</v>
      </c>
      <c r="B33" t="s">
        <v>76</v>
      </c>
      <c r="C33">
        <v>7589.55</v>
      </c>
      <c r="D33" s="7">
        <f t="shared" si="1"/>
        <v>5.2623998905134061E-3</v>
      </c>
      <c r="E33" s="7">
        <f t="shared" si="2"/>
        <v>0.90382951459331662</v>
      </c>
      <c r="F33" s="8" t="str">
        <f t="shared" si="0"/>
        <v>B</v>
      </c>
      <c r="G33" s="17"/>
      <c r="H33" s="22" t="s">
        <v>9</v>
      </c>
      <c r="I33" s="23">
        <v>0.8</v>
      </c>
      <c r="J33" s="24">
        <f>J2</f>
        <v>19</v>
      </c>
      <c r="K33" s="25">
        <f>INDEX($B$2:$C$110,J33,2)</f>
        <v>18625.419999999998</v>
      </c>
      <c r="L33" s="26" t="s">
        <v>77</v>
      </c>
      <c r="M33" s="26">
        <f>C2</f>
        <v>212388.1</v>
      </c>
      <c r="N33" s="27">
        <f>J33/(SUM($J$33:$J$35))</f>
        <v>0.1743119266055046</v>
      </c>
      <c r="O33" s="28">
        <f>SUMIF($F$2:$F$110,"A",$C$2:$C$110)</f>
        <v>1149009.8899999999</v>
      </c>
      <c r="P33" s="27">
        <f>O33/$O$36</f>
        <v>0.79669407531867087</v>
      </c>
    </row>
    <row r="34" spans="1:16" s="13" customFormat="1" ht="15" customHeight="1" x14ac:dyDescent="0.25">
      <c r="A34" t="s">
        <v>78</v>
      </c>
      <c r="B34" t="s">
        <v>79</v>
      </c>
      <c r="C34">
        <v>6788.84</v>
      </c>
      <c r="D34" s="7">
        <f t="shared" si="1"/>
        <v>4.7072080522182515E-3</v>
      </c>
      <c r="E34" s="7">
        <f t="shared" si="2"/>
        <v>0.90853672264553487</v>
      </c>
      <c r="F34" s="8" t="str">
        <f t="shared" si="0"/>
        <v>B</v>
      </c>
      <c r="G34" s="17"/>
      <c r="H34" s="22" t="s">
        <v>12</v>
      </c>
      <c r="I34" s="23">
        <v>0.95</v>
      </c>
      <c r="J34" s="24">
        <f>J3</f>
        <v>27</v>
      </c>
      <c r="K34" s="25">
        <f>INDEX($B$2:$C$110,(J33+J34),2)</f>
        <v>3452.9</v>
      </c>
      <c r="L34" s="26" t="s">
        <v>77</v>
      </c>
      <c r="M34" s="25">
        <f>INDEX($B$2:$C$110,(J33+1),2)</f>
        <v>18006.48</v>
      </c>
      <c r="N34" s="27">
        <f>J34/(SUM($J$33:$J$35))</f>
        <v>0.24770642201834864</v>
      </c>
      <c r="O34" s="28">
        <f>SUMIF($F$2:$F$110,"B",$C$2:$C$110)</f>
        <v>219896.72</v>
      </c>
      <c r="P34" s="27">
        <f>O34/$O$36</f>
        <v>0.15247076246315747</v>
      </c>
    </row>
    <row r="35" spans="1:16" s="13" customFormat="1" ht="15" customHeight="1" x14ac:dyDescent="0.25">
      <c r="A35" t="s">
        <v>80</v>
      </c>
      <c r="B35" t="s">
        <v>81</v>
      </c>
      <c r="C35">
        <v>6085.1</v>
      </c>
      <c r="D35" s="7">
        <f t="shared" si="1"/>
        <v>4.2192527322124675E-3</v>
      </c>
      <c r="E35" s="7">
        <f t="shared" si="2"/>
        <v>0.91275597537774733</v>
      </c>
      <c r="F35" s="8" t="str">
        <f t="shared" si="0"/>
        <v>B</v>
      </c>
      <c r="G35" s="17"/>
      <c r="H35" s="22" t="s">
        <v>15</v>
      </c>
      <c r="I35" s="23">
        <v>1</v>
      </c>
      <c r="J35" s="24">
        <f>J4</f>
        <v>63</v>
      </c>
      <c r="K35" s="25">
        <f>INDEX($B$2:$C$110,(J33+J34+J35),2)</f>
        <v>13.31</v>
      </c>
      <c r="L35" s="26" t="s">
        <v>77</v>
      </c>
      <c r="M35" s="25">
        <f>INDEX($B$2:$C$110,(J33+J34+1),2)</f>
        <v>3395.45</v>
      </c>
      <c r="N35" s="27">
        <f>J35/(SUM($J$33:$J$35))</f>
        <v>0.57798165137614677</v>
      </c>
      <c r="O35" s="28">
        <f>SUMIF($F$2:$F$110,"C",$C$2:$C$110)</f>
        <v>73315.599999999991</v>
      </c>
      <c r="P35" s="27">
        <f>O35/$O$36</f>
        <v>5.083516221817163E-2</v>
      </c>
    </row>
    <row r="36" spans="1:16" s="13" customFormat="1" ht="15" customHeight="1" x14ac:dyDescent="0.25">
      <c r="A36" t="s">
        <v>82</v>
      </c>
      <c r="B36" t="s">
        <v>83</v>
      </c>
      <c r="C36">
        <v>5357.08</v>
      </c>
      <c r="D36" s="7">
        <f t="shared" si="1"/>
        <v>3.7144622810932871E-3</v>
      </c>
      <c r="E36" s="7">
        <f t="shared" si="2"/>
        <v>0.91647043765884062</v>
      </c>
      <c r="F36" s="8" t="str">
        <f t="shared" si="0"/>
        <v>B</v>
      </c>
      <c r="G36" s="17"/>
      <c r="H36" s="29"/>
      <c r="I36" s="29"/>
      <c r="J36" s="29"/>
      <c r="K36" s="29"/>
      <c r="L36" s="29"/>
      <c r="M36" s="29"/>
      <c r="N36" s="29"/>
      <c r="O36" s="30">
        <f>SUM(O33:O35)</f>
        <v>1442222.21</v>
      </c>
      <c r="P36" s="31">
        <f>SUM(P33:P35)</f>
        <v>1</v>
      </c>
    </row>
    <row r="37" spans="1:16" s="13" customFormat="1" ht="15" customHeight="1" x14ac:dyDescent="0.25">
      <c r="A37" t="s">
        <v>84</v>
      </c>
      <c r="B37" t="s">
        <v>85</v>
      </c>
      <c r="C37">
        <v>5160.22</v>
      </c>
      <c r="D37" s="7">
        <f t="shared" si="1"/>
        <v>3.5779645911846012E-3</v>
      </c>
      <c r="E37" s="7">
        <f t="shared" si="2"/>
        <v>0.92004840225002527</v>
      </c>
      <c r="F37" s="8" t="str">
        <f t="shared" si="0"/>
        <v>B</v>
      </c>
      <c r="G37" s="17"/>
      <c r="H37" s="17"/>
      <c r="I37" s="17"/>
      <c r="J37" s="17"/>
      <c r="M37" s="17"/>
    </row>
    <row r="38" spans="1:16" s="13" customFormat="1" ht="15" customHeight="1" x14ac:dyDescent="0.25">
      <c r="A38" t="s">
        <v>86</v>
      </c>
      <c r="B38" t="s">
        <v>87</v>
      </c>
      <c r="C38">
        <v>5106.2299999999996</v>
      </c>
      <c r="D38" s="7">
        <f t="shared" si="1"/>
        <v>3.5405293058134234E-3</v>
      </c>
      <c r="E38" s="7">
        <f t="shared" si="2"/>
        <v>0.92358893155583865</v>
      </c>
      <c r="F38" s="8" t="str">
        <f t="shared" si="0"/>
        <v>B</v>
      </c>
      <c r="G38" s="17"/>
      <c r="H38" s="17"/>
      <c r="I38" s="17"/>
      <c r="J38" s="17"/>
      <c r="M38" s="17"/>
      <c r="O38" s="20" t="s">
        <v>6</v>
      </c>
      <c r="P38" s="20" t="s">
        <v>2</v>
      </c>
    </row>
    <row r="39" spans="1:16" s="13" customFormat="1" ht="15" customHeight="1" x14ac:dyDescent="0.25">
      <c r="A39" t="s">
        <v>88</v>
      </c>
      <c r="B39" t="s">
        <v>89</v>
      </c>
      <c r="C39">
        <v>4872.1499999999996</v>
      </c>
      <c r="D39" s="7">
        <f t="shared" si="1"/>
        <v>3.3782242196921937E-3</v>
      </c>
      <c r="E39" s="7">
        <f t="shared" si="2"/>
        <v>0.92696715577553079</v>
      </c>
      <c r="F39" s="8" t="str">
        <f t="shared" si="0"/>
        <v>B</v>
      </c>
      <c r="G39" s="17"/>
      <c r="H39" s="17"/>
      <c r="I39" s="17"/>
      <c r="J39" s="17"/>
      <c r="M39" s="17"/>
      <c r="O39" s="32" t="str">
        <f t="shared" ref="O39:P41" si="3">L2</f>
        <v>PINTURA COM TINTA LATEX SEMIBRILHANTE,FOSCA OU ACETINADA,CLASSIFICACAO PREMIUM OU STANDARD (NBR 15079),PARA INTERIOR E EXTERIOR,BRANCA OU COLORIDA,SOBRE TIJOLO,CONCRETO LISO,CIMENTO SEM AMIANTO,E REVESTIMENTO,INCLUSIVE LIXAMENTO,UMA DEMAO DE SELADOR ACRILICO,DUAS DEMAOS DE MASSA ACRILICA E DUAS DEMAOS DE ACABAMENTO</v>
      </c>
      <c r="P39" s="33">
        <f t="shared" si="3"/>
        <v>0.14726447736510734</v>
      </c>
    </row>
    <row r="40" spans="1:16" s="13" customFormat="1" ht="15" customHeight="1" x14ac:dyDescent="0.25">
      <c r="A40" t="s">
        <v>90</v>
      </c>
      <c r="B40" t="s">
        <v>91</v>
      </c>
      <c r="C40">
        <v>4455.16</v>
      </c>
      <c r="D40" s="7">
        <f t="shared" si="1"/>
        <v>3.0890940169337714E-3</v>
      </c>
      <c r="E40" s="7">
        <f t="shared" si="2"/>
        <v>0.9300562497924646</v>
      </c>
      <c r="F40" s="8" t="str">
        <f t="shared" si="0"/>
        <v>B</v>
      </c>
      <c r="G40" s="17"/>
      <c r="H40" s="17"/>
      <c r="I40" s="17"/>
      <c r="J40" s="17"/>
      <c r="M40" s="17"/>
      <c r="O40" s="32" t="str">
        <f t="shared" si="3"/>
        <v>JANELA DE MADEIRA IMBUIA/CEDRO ARANA/CEDRO ROSAOU EQUIVALENTE, CAIXA DO BATENTE/ MARCO 10 CM, COM DUAS FOLHAS DE ABRIR TIPO VENEZIANAS E 2 FOLHAS GUILHOTINAS PARA VIDRO (VIDROS NÃO INCLUSOS), COM GUARNIÇÃO/ ALIZAR E FERRAGENS, FIXAÇÃO COM PARAFUSOS E ESPUMA EXPANSIVA, EXCLUSIVE CONTRAMARCO - FORNECIMENTO E INSTALAÇÃO. AF_11/2024</v>
      </c>
      <c r="P40" s="33">
        <f t="shared" si="3"/>
        <v>0.11452179758069324</v>
      </c>
    </row>
    <row r="41" spans="1:16" s="13" customFormat="1" ht="15" customHeight="1" x14ac:dyDescent="0.25">
      <c r="A41" t="s">
        <v>92</v>
      </c>
      <c r="B41" t="s">
        <v>93</v>
      </c>
      <c r="C41">
        <v>4392.7</v>
      </c>
      <c r="D41" s="7">
        <f t="shared" si="1"/>
        <v>3.045785850156892E-3</v>
      </c>
      <c r="E41" s="7">
        <f t="shared" si="2"/>
        <v>0.93310203564262151</v>
      </c>
      <c r="F41" s="8" t="str">
        <f t="shared" si="0"/>
        <v>B</v>
      </c>
      <c r="G41" s="17"/>
      <c r="H41" s="17"/>
      <c r="I41" s="17"/>
      <c r="J41" s="17"/>
      <c r="M41" s="17"/>
      <c r="O41" s="32" t="str">
        <f t="shared" si="3"/>
        <v>FORRO DE TABUAS DE MADEIRA MACHO-FEMEA,COM (10X1)CM,PREGADOEM SARRAFOS DE MADEIRA DE (2X10)CM,ESPACADOS DE 50CM.FORNECIMENTO E COLOCACAO</v>
      </c>
      <c r="P41" s="33">
        <f t="shared" si="3"/>
        <v>7.0928085346848205E-2</v>
      </c>
    </row>
    <row r="42" spans="1:16" s="13" customFormat="1" ht="15" customHeight="1" x14ac:dyDescent="0.25">
      <c r="A42" t="s">
        <v>94</v>
      </c>
      <c r="B42" t="s">
        <v>95</v>
      </c>
      <c r="C42">
        <v>4352.71</v>
      </c>
      <c r="D42" s="7">
        <f t="shared" si="1"/>
        <v>3.0180578067786111E-3</v>
      </c>
      <c r="E42" s="7">
        <f t="shared" si="2"/>
        <v>0.93612009344940017</v>
      </c>
      <c r="F42" s="8" t="str">
        <f t="shared" si="0"/>
        <v>B</v>
      </c>
      <c r="G42" s="17"/>
      <c r="H42" s="17"/>
      <c r="I42" s="17"/>
      <c r="J42" s="17"/>
      <c r="M42" s="17"/>
      <c r="O42" s="32"/>
      <c r="P42" s="33">
        <f>M5</f>
        <v>6.7287190092572516E-2</v>
      </c>
    </row>
    <row r="43" spans="1:16" s="13" customFormat="1" ht="15" customHeight="1" x14ac:dyDescent="0.25">
      <c r="A43" t="s">
        <v>96</v>
      </c>
      <c r="B43" t="s">
        <v>97</v>
      </c>
      <c r="C43">
        <v>4112.28</v>
      </c>
      <c r="D43" s="7">
        <f t="shared" si="1"/>
        <v>2.8513497930391747E-3</v>
      </c>
      <c r="E43" s="7">
        <f t="shared" si="2"/>
        <v>0.93897144324243931</v>
      </c>
      <c r="F43" s="8" t="str">
        <f t="shared" si="0"/>
        <v>B</v>
      </c>
      <c r="G43" s="17"/>
      <c r="H43" s="17"/>
      <c r="I43" s="17"/>
      <c r="J43" s="17"/>
      <c r="M43" s="17"/>
    </row>
    <row r="44" spans="1:16" s="13" customFormat="1" ht="15" customHeight="1" x14ac:dyDescent="0.25">
      <c r="A44" t="s">
        <v>98</v>
      </c>
      <c r="B44" t="s">
        <v>99</v>
      </c>
      <c r="C44">
        <v>4047.54</v>
      </c>
      <c r="D44" s="7">
        <f t="shared" si="1"/>
        <v>2.806460732566309E-3</v>
      </c>
      <c r="E44" s="7">
        <f t="shared" si="2"/>
        <v>0.9417779039750056</v>
      </c>
      <c r="F44" s="8" t="str">
        <f t="shared" si="0"/>
        <v>B</v>
      </c>
      <c r="G44" s="17"/>
      <c r="H44" s="17"/>
      <c r="I44" s="17"/>
      <c r="J44" s="17"/>
      <c r="M44" s="17"/>
    </row>
    <row r="45" spans="1:16" s="13" customFormat="1" ht="15" customHeight="1" x14ac:dyDescent="0.25">
      <c r="A45" t="s">
        <v>100</v>
      </c>
      <c r="B45" t="s">
        <v>101</v>
      </c>
      <c r="C45">
        <v>3651.73</v>
      </c>
      <c r="D45" s="7">
        <f t="shared" si="1"/>
        <v>2.5320162001942828E-3</v>
      </c>
      <c r="E45" s="7">
        <f t="shared" si="2"/>
        <v>0.94430992017519988</v>
      </c>
      <c r="F45" s="8" t="str">
        <f t="shared" si="0"/>
        <v>B</v>
      </c>
      <c r="G45" s="17"/>
      <c r="H45" s="17"/>
      <c r="I45" s="17"/>
      <c r="J45" s="17"/>
      <c r="M45" s="17"/>
    </row>
    <row r="46" spans="1:16" s="13" customFormat="1" ht="15" customHeight="1" x14ac:dyDescent="0.25">
      <c r="A46" t="s">
        <v>102</v>
      </c>
      <c r="B46" t="s">
        <v>103</v>
      </c>
      <c r="C46">
        <v>3548.97</v>
      </c>
      <c r="D46" s="7">
        <f t="shared" si="1"/>
        <v>2.4607650439664227E-3</v>
      </c>
      <c r="E46" s="7">
        <f t="shared" si="2"/>
        <v>0.9467706852191663</v>
      </c>
      <c r="F46" s="8" t="str">
        <f t="shared" si="0"/>
        <v>B</v>
      </c>
      <c r="G46" s="17"/>
      <c r="H46" s="17"/>
      <c r="I46" s="17"/>
      <c r="J46" s="17"/>
      <c r="M46" s="17"/>
    </row>
    <row r="47" spans="1:16" s="13" customFormat="1" ht="15" customHeight="1" x14ac:dyDescent="0.25">
      <c r="A47" t="s">
        <v>104</v>
      </c>
      <c r="B47" t="s">
        <v>105</v>
      </c>
      <c r="C47">
        <v>3452.9</v>
      </c>
      <c r="D47" s="7">
        <f t="shared" si="1"/>
        <v>2.3941525626623109E-3</v>
      </c>
      <c r="E47" s="7">
        <f t="shared" si="2"/>
        <v>0.94916483778182859</v>
      </c>
      <c r="F47" s="8" t="str">
        <f t="shared" si="0"/>
        <v>B</v>
      </c>
      <c r="G47" s="17"/>
      <c r="H47" s="17"/>
      <c r="I47" s="17"/>
      <c r="J47" s="17"/>
      <c r="M47" s="17"/>
    </row>
    <row r="48" spans="1:16" s="13" customFormat="1" ht="15" customHeight="1" x14ac:dyDescent="0.25">
      <c r="A48" s="34" t="s">
        <v>106</v>
      </c>
      <c r="B48" t="s">
        <v>107</v>
      </c>
      <c r="C48">
        <v>3395.45</v>
      </c>
      <c r="D48" s="7">
        <f t="shared" si="1"/>
        <v>2.3543182017700319E-3</v>
      </c>
      <c r="E48" s="7">
        <f>D48+E47</f>
        <v>0.9515191559835986</v>
      </c>
      <c r="F48" s="8" t="str">
        <f t="shared" si="0"/>
        <v>C</v>
      </c>
      <c r="G48" s="17"/>
      <c r="H48" s="17"/>
      <c r="I48" s="17"/>
      <c r="J48" s="17"/>
      <c r="M48" s="17"/>
    </row>
    <row r="49" spans="1:13" s="13" customFormat="1" ht="15" customHeight="1" x14ac:dyDescent="0.25">
      <c r="A49" t="s">
        <v>108</v>
      </c>
      <c r="B49" t="s">
        <v>109</v>
      </c>
      <c r="C49">
        <v>3213.56</v>
      </c>
      <c r="D49" s="7">
        <f t="shared" si="1"/>
        <v>2.2282003270494644E-3</v>
      </c>
      <c r="E49" s="7">
        <f t="shared" si="2"/>
        <v>0.95374735631064811</v>
      </c>
      <c r="F49" s="8" t="str">
        <f t="shared" si="0"/>
        <v>C</v>
      </c>
      <c r="G49" s="17"/>
      <c r="H49" s="17"/>
      <c r="I49" s="17"/>
      <c r="J49" s="17"/>
      <c r="M49" s="17"/>
    </row>
    <row r="50" spans="1:13" s="13" customFormat="1" ht="15" customHeight="1" x14ac:dyDescent="0.25">
      <c r="A50" t="s">
        <v>110</v>
      </c>
      <c r="B50" t="s">
        <v>111</v>
      </c>
      <c r="C50">
        <v>3096.54</v>
      </c>
      <c r="D50" s="7">
        <f t="shared" si="1"/>
        <v>2.1470616514774107E-3</v>
      </c>
      <c r="E50" s="7">
        <f t="shared" si="2"/>
        <v>0.95589441796212549</v>
      </c>
      <c r="F50" s="8" t="str">
        <f t="shared" si="0"/>
        <v>C</v>
      </c>
      <c r="G50" s="17"/>
      <c r="H50" s="17"/>
      <c r="I50" s="17"/>
      <c r="J50" s="17"/>
      <c r="M50" s="17"/>
    </row>
    <row r="51" spans="1:13" s="13" customFormat="1" ht="15" customHeight="1" x14ac:dyDescent="0.25">
      <c r="A51" t="s">
        <v>112</v>
      </c>
      <c r="B51" t="s">
        <v>113</v>
      </c>
      <c r="C51">
        <v>2934.64</v>
      </c>
      <c r="D51" s="7">
        <f t="shared" si="1"/>
        <v>2.0348043315738433E-3</v>
      </c>
      <c r="E51" s="7">
        <f t="shared" si="2"/>
        <v>0.95792922229369937</v>
      </c>
      <c r="F51" s="8" t="str">
        <f t="shared" si="0"/>
        <v>C</v>
      </c>
      <c r="G51" s="17"/>
      <c r="H51" s="17"/>
      <c r="I51" s="17"/>
      <c r="J51" s="17"/>
      <c r="M51" s="17"/>
    </row>
    <row r="52" spans="1:13" s="13" customFormat="1" ht="15" customHeight="1" x14ac:dyDescent="0.25">
      <c r="A52" t="s">
        <v>114</v>
      </c>
      <c r="B52" t="s">
        <v>115</v>
      </c>
      <c r="C52">
        <v>2903.12</v>
      </c>
      <c r="D52" s="7">
        <f t="shared" si="1"/>
        <v>2.0129491696012649E-3</v>
      </c>
      <c r="E52" s="7">
        <f t="shared" si="2"/>
        <v>0.95994217146330063</v>
      </c>
      <c r="F52" s="8" t="str">
        <f t="shared" si="0"/>
        <v>C</v>
      </c>
      <c r="G52" s="17"/>
      <c r="H52" s="17"/>
      <c r="I52" s="17"/>
      <c r="J52" s="17"/>
      <c r="M52" s="17"/>
    </row>
    <row r="53" spans="1:13" s="13" customFormat="1" ht="15" customHeight="1" x14ac:dyDescent="0.25">
      <c r="A53" t="s">
        <v>116</v>
      </c>
      <c r="B53" t="s">
        <v>117</v>
      </c>
      <c r="C53">
        <v>2897.31</v>
      </c>
      <c r="D53" s="7">
        <f t="shared" si="1"/>
        <v>2.0089206641742126E-3</v>
      </c>
      <c r="E53" s="7">
        <f t="shared" si="2"/>
        <v>0.96195109212747487</v>
      </c>
      <c r="F53" s="8" t="str">
        <f t="shared" si="0"/>
        <v>C</v>
      </c>
      <c r="G53" s="17"/>
      <c r="H53" s="17"/>
      <c r="I53" s="17"/>
      <c r="J53" s="17"/>
      <c r="M53" s="17"/>
    </row>
    <row r="54" spans="1:13" s="13" customFormat="1" ht="15" customHeight="1" x14ac:dyDescent="0.25">
      <c r="A54" t="s">
        <v>118</v>
      </c>
      <c r="B54" t="s">
        <v>119</v>
      </c>
      <c r="C54">
        <v>2702.08</v>
      </c>
      <c r="D54" s="7">
        <f t="shared" si="1"/>
        <v>1.873553174583271E-3</v>
      </c>
      <c r="E54" s="7">
        <f t="shared" si="2"/>
        <v>0.96382464530205814</v>
      </c>
      <c r="F54" s="8" t="str">
        <f t="shared" si="0"/>
        <v>C</v>
      </c>
      <c r="G54" s="17"/>
      <c r="H54" s="17"/>
      <c r="I54" s="17"/>
      <c r="J54" s="17"/>
      <c r="M54" s="17"/>
    </row>
    <row r="55" spans="1:13" s="13" customFormat="1" ht="15" customHeight="1" x14ac:dyDescent="0.25">
      <c r="A55" t="s">
        <v>120</v>
      </c>
      <c r="B55" t="s">
        <v>121</v>
      </c>
      <c r="C55">
        <v>2692.9</v>
      </c>
      <c r="D55" s="7">
        <f t="shared" si="1"/>
        <v>1.8671879973336432E-3</v>
      </c>
      <c r="E55" s="7">
        <f t="shared" si="2"/>
        <v>0.96569183329939179</v>
      </c>
      <c r="F55" s="8" t="str">
        <f t="shared" si="0"/>
        <v>C</v>
      </c>
      <c r="G55" s="17"/>
      <c r="H55" s="17"/>
      <c r="I55" s="17"/>
      <c r="J55" s="17"/>
      <c r="M55" s="17"/>
    </row>
    <row r="56" spans="1:13" s="13" customFormat="1" ht="15" customHeight="1" x14ac:dyDescent="0.25">
      <c r="A56" t="s">
        <v>122</v>
      </c>
      <c r="B56" t="s">
        <v>123</v>
      </c>
      <c r="C56">
        <v>2511.12</v>
      </c>
      <c r="D56" s="7">
        <f t="shared" si="1"/>
        <v>1.7411463938001627E-3</v>
      </c>
      <c r="E56" s="7">
        <f t="shared" si="2"/>
        <v>0.96743297969319197</v>
      </c>
      <c r="F56" s="8" t="str">
        <f t="shared" si="0"/>
        <v>C</v>
      </c>
      <c r="G56" s="17"/>
      <c r="H56" s="17"/>
      <c r="I56" s="17"/>
      <c r="J56" s="17"/>
      <c r="M56" s="17"/>
    </row>
    <row r="57" spans="1:13" s="13" customFormat="1" ht="15" customHeight="1" x14ac:dyDescent="0.25">
      <c r="A57" t="s">
        <v>124</v>
      </c>
      <c r="B57" t="s">
        <v>125</v>
      </c>
      <c r="C57">
        <v>2389.04</v>
      </c>
      <c r="D57" s="7">
        <f t="shared" si="1"/>
        <v>1.656499243622105E-3</v>
      </c>
      <c r="E57" s="7">
        <f t="shared" si="2"/>
        <v>0.96908947893681407</v>
      </c>
      <c r="F57" s="8" t="str">
        <f t="shared" si="0"/>
        <v>C</v>
      </c>
      <c r="G57" s="17"/>
      <c r="H57" s="17"/>
      <c r="I57" s="17"/>
      <c r="J57" s="17"/>
      <c r="M57" s="17"/>
    </row>
    <row r="58" spans="1:13" s="13" customFormat="1" ht="15" customHeight="1" x14ac:dyDescent="0.25">
      <c r="A58" t="s">
        <v>126</v>
      </c>
      <c r="B58" t="s">
        <v>127</v>
      </c>
      <c r="C58">
        <v>2132.2199999999998</v>
      </c>
      <c r="D58" s="7">
        <f t="shared" si="1"/>
        <v>1.4784268230066992E-3</v>
      </c>
      <c r="E58" s="7">
        <f t="shared" si="2"/>
        <v>0.97056790575982077</v>
      </c>
      <c r="F58" s="8" t="str">
        <f t="shared" si="0"/>
        <v>C</v>
      </c>
      <c r="G58" s="17"/>
      <c r="H58" s="17"/>
      <c r="I58" s="17"/>
      <c r="J58" s="17"/>
      <c r="M58" s="17"/>
    </row>
    <row r="59" spans="1:13" s="13" customFormat="1" ht="15" customHeight="1" x14ac:dyDescent="0.25">
      <c r="A59" t="s">
        <v>128</v>
      </c>
      <c r="B59" t="s">
        <v>129</v>
      </c>
      <c r="C59">
        <v>2048.67</v>
      </c>
      <c r="D59" s="7">
        <f t="shared" si="1"/>
        <v>1.4204953895419492E-3</v>
      </c>
      <c r="E59" s="7">
        <f t="shared" si="2"/>
        <v>0.97198840114936269</v>
      </c>
      <c r="F59" s="8" t="str">
        <f t="shared" si="0"/>
        <v>C</v>
      </c>
      <c r="G59" s="17"/>
      <c r="H59" s="17"/>
      <c r="I59" s="17"/>
      <c r="J59" s="17"/>
      <c r="M59" s="17"/>
    </row>
    <row r="60" spans="1:13" s="13" customFormat="1" ht="15" customHeight="1" x14ac:dyDescent="0.25">
      <c r="A60" t="s">
        <v>130</v>
      </c>
      <c r="B60" t="s">
        <v>131</v>
      </c>
      <c r="C60">
        <v>1962.58</v>
      </c>
      <c r="D60" s="7">
        <f t="shared" si="1"/>
        <v>1.3608027850299162E-3</v>
      </c>
      <c r="E60" s="7">
        <f t="shared" si="2"/>
        <v>0.97334920393439261</v>
      </c>
      <c r="F60" s="8" t="str">
        <f t="shared" si="0"/>
        <v>C</v>
      </c>
      <c r="G60" s="17"/>
      <c r="H60" s="17"/>
      <c r="I60" s="17"/>
      <c r="J60" s="17"/>
      <c r="M60" s="17"/>
    </row>
    <row r="61" spans="1:13" s="13" customFormat="1" ht="15" customHeight="1" x14ac:dyDescent="0.25">
      <c r="A61" t="s">
        <v>132</v>
      </c>
      <c r="B61" t="s">
        <v>133</v>
      </c>
      <c r="C61">
        <v>1875.07</v>
      </c>
      <c r="D61" s="7">
        <f t="shared" si="1"/>
        <v>1.3001255888300323E-3</v>
      </c>
      <c r="E61" s="7">
        <f t="shared" si="2"/>
        <v>0.9746493295232227</v>
      </c>
      <c r="F61" s="8" t="str">
        <f t="shared" si="0"/>
        <v>C</v>
      </c>
      <c r="G61" s="17"/>
      <c r="H61" s="17"/>
      <c r="I61" s="17"/>
      <c r="J61" s="17"/>
      <c r="M61" s="17"/>
    </row>
    <row r="62" spans="1:13" s="13" customFormat="1" ht="15" customHeight="1" x14ac:dyDescent="0.25">
      <c r="A62" t="s">
        <v>134</v>
      </c>
      <c r="B62" t="s">
        <v>135</v>
      </c>
      <c r="C62">
        <v>1823.4</v>
      </c>
      <c r="D62" s="7">
        <f t="shared" si="1"/>
        <v>1.2642989321319637E-3</v>
      </c>
      <c r="E62" s="7">
        <f t="shared" si="2"/>
        <v>0.97591362845535468</v>
      </c>
      <c r="F62" s="8" t="str">
        <f t="shared" si="0"/>
        <v>C</v>
      </c>
      <c r="G62" s="17"/>
      <c r="H62" s="17"/>
      <c r="I62" s="17"/>
      <c r="J62" s="17"/>
      <c r="M62" s="17"/>
    </row>
    <row r="63" spans="1:13" s="13" customFormat="1" ht="15" customHeight="1" x14ac:dyDescent="0.25">
      <c r="A63" t="s">
        <v>136</v>
      </c>
      <c r="B63" t="s">
        <v>137</v>
      </c>
      <c r="C63">
        <v>1806.1</v>
      </c>
      <c r="D63" s="7">
        <f t="shared" si="1"/>
        <v>1.2523035545264558E-3</v>
      </c>
      <c r="E63" s="7">
        <f t="shared" si="2"/>
        <v>0.97716593200988111</v>
      </c>
      <c r="F63" s="8" t="str">
        <f t="shared" si="0"/>
        <v>C</v>
      </c>
      <c r="G63" s="17"/>
      <c r="H63" s="17"/>
      <c r="I63" s="17"/>
      <c r="J63" s="17"/>
      <c r="M63" s="17"/>
    </row>
    <row r="64" spans="1:13" s="13" customFormat="1" ht="15" customHeight="1" x14ac:dyDescent="0.25">
      <c r="A64" t="s">
        <v>138</v>
      </c>
      <c r="B64" t="s">
        <v>139</v>
      </c>
      <c r="C64">
        <v>1776.16</v>
      </c>
      <c r="D64" s="7">
        <f t="shared" si="1"/>
        <v>1.2315439241502187E-3</v>
      </c>
      <c r="E64" s="7">
        <f t="shared" si="2"/>
        <v>0.97839747593403137</v>
      </c>
      <c r="F64" s="8" t="str">
        <f t="shared" si="0"/>
        <v>C</v>
      </c>
      <c r="G64" s="17"/>
      <c r="H64" s="17"/>
      <c r="I64" s="17"/>
      <c r="J64" s="17"/>
      <c r="M64" s="17"/>
    </row>
    <row r="65" spans="1:13" s="13" customFormat="1" ht="15" customHeight="1" x14ac:dyDescent="0.25">
      <c r="A65" t="s">
        <v>140</v>
      </c>
      <c r="B65" t="s">
        <v>141</v>
      </c>
      <c r="C65">
        <v>1696.81</v>
      </c>
      <c r="D65" s="7">
        <f t="shared" si="1"/>
        <v>1.1765246632833373E-3</v>
      </c>
      <c r="E65" s="7">
        <f t="shared" si="2"/>
        <v>0.9795740005973147</v>
      </c>
      <c r="F65" s="8" t="str">
        <f t="shared" si="0"/>
        <v>C</v>
      </c>
      <c r="G65" s="17"/>
      <c r="H65" s="17"/>
      <c r="I65" s="17"/>
      <c r="J65" s="17"/>
      <c r="M65" s="17"/>
    </row>
    <row r="66" spans="1:13" s="13" customFormat="1" ht="15" customHeight="1" x14ac:dyDescent="0.25">
      <c r="A66" t="s">
        <v>142</v>
      </c>
      <c r="B66" t="s">
        <v>143</v>
      </c>
      <c r="C66">
        <v>1613.56</v>
      </c>
      <c r="D66" s="7">
        <f t="shared" si="1"/>
        <v>1.1188012421470062E-3</v>
      </c>
      <c r="E66" s="7">
        <f t="shared" si="2"/>
        <v>0.98069280183946173</v>
      </c>
      <c r="F66" s="8" t="str">
        <f t="shared" ref="F66:F105" si="4">IF(E66&lt;$I$2,$H$2,IF(E66&lt;$I$3,$H$3,$H$4))</f>
        <v>C</v>
      </c>
      <c r="G66" s="17"/>
      <c r="H66" s="17"/>
      <c r="I66" s="17"/>
      <c r="J66" s="17"/>
      <c r="M66" s="17"/>
    </row>
    <row r="67" spans="1:13" s="13" customFormat="1" ht="15" customHeight="1" x14ac:dyDescent="0.25">
      <c r="A67" t="s">
        <v>144</v>
      </c>
      <c r="B67" t="s">
        <v>145</v>
      </c>
      <c r="C67">
        <v>1448.79</v>
      </c>
      <c r="D67" s="7">
        <f t="shared" ref="D67:D110" si="5">C67/$C$112</f>
        <v>1.0045539376348951E-3</v>
      </c>
      <c r="E67" s="7">
        <f t="shared" si="2"/>
        <v>0.9816973557770966</v>
      </c>
      <c r="F67" s="8" t="str">
        <f t="shared" si="4"/>
        <v>C</v>
      </c>
      <c r="G67" s="17"/>
      <c r="H67" s="17"/>
      <c r="I67" s="17"/>
      <c r="J67" s="17"/>
      <c r="M67" s="17"/>
    </row>
    <row r="68" spans="1:13" s="13" customFormat="1" ht="15" customHeight="1" x14ac:dyDescent="0.25">
      <c r="A68" t="s">
        <v>146</v>
      </c>
      <c r="B68" t="s">
        <v>147</v>
      </c>
      <c r="C68">
        <v>1390.2</v>
      </c>
      <c r="D68" s="7">
        <f t="shared" si="5"/>
        <v>9.6392912989462314E-4</v>
      </c>
      <c r="E68" s="7">
        <f t="shared" ref="E68:E105" si="6">D68+E67</f>
        <v>0.98266128490699123</v>
      </c>
      <c r="F68" s="8" t="str">
        <f t="shared" si="4"/>
        <v>C</v>
      </c>
      <c r="G68" s="17"/>
      <c r="H68" s="17"/>
      <c r="I68" s="17"/>
      <c r="J68" s="17"/>
      <c r="M68" s="17"/>
    </row>
    <row r="69" spans="1:13" s="13" customFormat="1" ht="15" customHeight="1" x14ac:dyDescent="0.25">
      <c r="A69" t="s">
        <v>148</v>
      </c>
      <c r="B69" t="s">
        <v>149</v>
      </c>
      <c r="C69">
        <v>1312.94</v>
      </c>
      <c r="D69" s="7">
        <f t="shared" si="5"/>
        <v>9.1035902158239572E-4</v>
      </c>
      <c r="E69" s="7">
        <f t="shared" si="6"/>
        <v>0.98357164392857366</v>
      </c>
      <c r="F69" s="8" t="str">
        <f t="shared" si="4"/>
        <v>C</v>
      </c>
      <c r="G69" s="17"/>
      <c r="H69" s="17"/>
      <c r="I69" s="17"/>
      <c r="J69" s="17"/>
      <c r="M69" s="17"/>
    </row>
    <row r="70" spans="1:13" s="13" customFormat="1" ht="15" customHeight="1" x14ac:dyDescent="0.25">
      <c r="A70" t="s">
        <v>150</v>
      </c>
      <c r="B70" t="s">
        <v>151</v>
      </c>
      <c r="C70">
        <v>1244.7</v>
      </c>
      <c r="D70" s="7">
        <f t="shared" si="5"/>
        <v>8.6304315061130595E-4</v>
      </c>
      <c r="E70" s="7">
        <f t="shared" si="6"/>
        <v>0.98443468707918491</v>
      </c>
      <c r="F70" s="8" t="str">
        <f t="shared" si="4"/>
        <v>C</v>
      </c>
      <c r="G70" s="17"/>
      <c r="H70" s="17"/>
      <c r="I70" s="17"/>
      <c r="J70" s="17"/>
      <c r="M70" s="17"/>
    </row>
    <row r="71" spans="1:13" s="13" customFormat="1" ht="15" customHeight="1" x14ac:dyDescent="0.25">
      <c r="A71" t="s">
        <v>152</v>
      </c>
      <c r="B71" t="s">
        <v>153</v>
      </c>
      <c r="C71">
        <v>1216.04</v>
      </c>
      <c r="D71" s="7">
        <f t="shared" si="5"/>
        <v>8.431710395029906E-4</v>
      </c>
      <c r="E71" s="7">
        <f t="shared" si="6"/>
        <v>0.98527785811868795</v>
      </c>
      <c r="F71" s="8" t="str">
        <f t="shared" si="4"/>
        <v>C</v>
      </c>
      <c r="G71" s="17"/>
      <c r="H71" s="17"/>
      <c r="I71" s="17"/>
      <c r="J71" s="17"/>
      <c r="M71" s="17"/>
    </row>
    <row r="72" spans="1:13" s="13" customFormat="1" ht="15" customHeight="1" x14ac:dyDescent="0.25">
      <c r="A72" t="s">
        <v>154</v>
      </c>
      <c r="B72" t="s">
        <v>155</v>
      </c>
      <c r="C72">
        <v>1138.6400000000001</v>
      </c>
      <c r="D72" s="7">
        <f t="shared" si="5"/>
        <v>7.8950385877083428E-4</v>
      </c>
      <c r="E72" s="7">
        <f t="shared" si="6"/>
        <v>0.98606736197745881</v>
      </c>
      <c r="F72" s="8" t="str">
        <f t="shared" si="4"/>
        <v>C</v>
      </c>
      <c r="G72" s="17"/>
      <c r="H72" s="17"/>
      <c r="I72" s="17"/>
      <c r="J72" s="17"/>
      <c r="M72" s="17"/>
    </row>
    <row r="73" spans="1:13" s="13" customFormat="1" ht="15" customHeight="1" x14ac:dyDescent="0.25">
      <c r="A73" t="s">
        <v>156</v>
      </c>
      <c r="B73" t="s">
        <v>157</v>
      </c>
      <c r="C73">
        <v>1085.76</v>
      </c>
      <c r="D73" s="7">
        <f t="shared" si="5"/>
        <v>7.5283821901480795E-4</v>
      </c>
      <c r="E73" s="7">
        <f t="shared" si="6"/>
        <v>0.98682020019647365</v>
      </c>
      <c r="F73" s="8" t="str">
        <f t="shared" si="4"/>
        <v>C</v>
      </c>
      <c r="G73" s="17"/>
      <c r="H73" s="17"/>
      <c r="I73" s="17"/>
      <c r="J73" s="17"/>
      <c r="M73" s="17"/>
    </row>
    <row r="74" spans="1:13" s="35" customFormat="1" x14ac:dyDescent="0.25">
      <c r="A74" t="s">
        <v>158</v>
      </c>
      <c r="B74" t="s">
        <v>159</v>
      </c>
      <c r="C74">
        <v>1059.04</v>
      </c>
      <c r="D74" s="7">
        <f t="shared" si="5"/>
        <v>7.3431125429693688E-4</v>
      </c>
      <c r="E74" s="7">
        <f t="shared" si="6"/>
        <v>0.98755451145077056</v>
      </c>
      <c r="F74" s="8" t="str">
        <f t="shared" si="4"/>
        <v>C</v>
      </c>
      <c r="G74" s="17"/>
      <c r="H74" s="17"/>
      <c r="I74" s="17"/>
      <c r="J74" s="17"/>
      <c r="M74" s="17"/>
    </row>
    <row r="75" spans="1:13" s="35" customFormat="1" x14ac:dyDescent="0.25">
      <c r="A75" t="s">
        <v>160</v>
      </c>
      <c r="B75" t="s">
        <v>161</v>
      </c>
      <c r="C75">
        <v>1057.42</v>
      </c>
      <c r="D75" s="7">
        <f t="shared" si="5"/>
        <v>7.3318798772347327E-4</v>
      </c>
      <c r="E75" s="7">
        <f t="shared" si="6"/>
        <v>0.98828769943849404</v>
      </c>
      <c r="F75" s="8" t="str">
        <f t="shared" si="4"/>
        <v>C</v>
      </c>
      <c r="G75" s="17"/>
      <c r="H75" s="17"/>
      <c r="I75" s="17"/>
      <c r="J75" s="17"/>
      <c r="M75" s="17"/>
    </row>
    <row r="76" spans="1:13" s="35" customFormat="1" x14ac:dyDescent="0.25">
      <c r="A76" t="s">
        <v>162</v>
      </c>
      <c r="B76" t="s">
        <v>163</v>
      </c>
      <c r="C76">
        <v>958.95</v>
      </c>
      <c r="D76" s="7">
        <f t="shared" si="5"/>
        <v>6.6491140779200754E-4</v>
      </c>
      <c r="E76" s="7">
        <f t="shared" si="6"/>
        <v>0.98895261084628605</v>
      </c>
      <c r="F76" s="8" t="str">
        <f t="shared" si="4"/>
        <v>C</v>
      </c>
      <c r="G76" s="17"/>
      <c r="H76" s="17"/>
      <c r="I76" s="17"/>
      <c r="J76" s="17"/>
      <c r="M76" s="17"/>
    </row>
    <row r="77" spans="1:13" s="35" customFormat="1" x14ac:dyDescent="0.25">
      <c r="A77" t="s">
        <v>164</v>
      </c>
      <c r="B77" t="s">
        <v>165</v>
      </c>
      <c r="C77">
        <v>941.4</v>
      </c>
      <c r="D77" s="7">
        <f t="shared" si="5"/>
        <v>6.5274268657948369E-4</v>
      </c>
      <c r="E77" s="7">
        <f t="shared" si="6"/>
        <v>0.98960535353286549</v>
      </c>
      <c r="F77" s="8" t="str">
        <f t="shared" si="4"/>
        <v>C</v>
      </c>
      <c r="G77" s="17"/>
      <c r="H77" s="17"/>
      <c r="I77" s="17"/>
      <c r="J77" s="17"/>
      <c r="M77" s="17"/>
    </row>
    <row r="78" spans="1:13" s="35" customFormat="1" x14ac:dyDescent="0.25">
      <c r="A78" t="s">
        <v>166</v>
      </c>
      <c r="B78" t="s">
        <v>165</v>
      </c>
      <c r="C78">
        <v>941.4</v>
      </c>
      <c r="D78" s="7">
        <f t="shared" si="5"/>
        <v>6.5274268657948369E-4</v>
      </c>
      <c r="E78" s="7">
        <f t="shared" si="6"/>
        <v>0.99025809621944494</v>
      </c>
      <c r="F78" s="8" t="str">
        <f t="shared" si="4"/>
        <v>C</v>
      </c>
      <c r="G78" s="17"/>
      <c r="H78" s="17"/>
      <c r="I78" s="17"/>
      <c r="J78" s="17"/>
      <c r="M78" s="17"/>
    </row>
    <row r="79" spans="1:13" s="35" customFormat="1" x14ac:dyDescent="0.25">
      <c r="A79" t="s">
        <v>167</v>
      </c>
      <c r="B79" t="s">
        <v>168</v>
      </c>
      <c r="C79">
        <v>880.92</v>
      </c>
      <c r="D79" s="7">
        <f t="shared" si="5"/>
        <v>6.1080740117017075E-4</v>
      </c>
      <c r="E79" s="7">
        <f t="shared" si="6"/>
        <v>0.99086890362061508</v>
      </c>
      <c r="F79" s="8" t="str">
        <f t="shared" si="4"/>
        <v>C</v>
      </c>
      <c r="G79" s="17"/>
      <c r="H79" s="17"/>
      <c r="I79" s="17"/>
      <c r="J79" s="17"/>
      <c r="M79" s="17"/>
    </row>
    <row r="80" spans="1:13" s="35" customFormat="1" x14ac:dyDescent="0.25">
      <c r="A80" t="s">
        <v>169</v>
      </c>
      <c r="B80" t="s">
        <v>170</v>
      </c>
      <c r="C80">
        <v>820.69</v>
      </c>
      <c r="D80" s="7">
        <f t="shared" si="5"/>
        <v>5.6904545936787394E-4</v>
      </c>
      <c r="E80" s="7">
        <f t="shared" si="6"/>
        <v>0.99143794907998295</v>
      </c>
      <c r="F80" s="8" t="str">
        <f t="shared" si="4"/>
        <v>C</v>
      </c>
      <c r="G80" s="17"/>
      <c r="H80" s="17"/>
      <c r="I80" s="17"/>
      <c r="J80" s="17"/>
      <c r="M80" s="17"/>
    </row>
    <row r="81" spans="1:13" s="35" customFormat="1" x14ac:dyDescent="0.25">
      <c r="A81" t="s">
        <v>171</v>
      </c>
      <c r="B81" t="s">
        <v>172</v>
      </c>
      <c r="C81">
        <v>798.38</v>
      </c>
      <c r="D81" s="7">
        <f t="shared" si="5"/>
        <v>5.5357627587776525E-4</v>
      </c>
      <c r="E81" s="7">
        <f t="shared" si="6"/>
        <v>0.99199152535586077</v>
      </c>
      <c r="F81" s="8" t="str">
        <f t="shared" si="4"/>
        <v>C</v>
      </c>
      <c r="G81" s="17"/>
      <c r="H81" s="17"/>
      <c r="I81" s="17"/>
      <c r="J81" s="17"/>
      <c r="M81" s="17"/>
    </row>
    <row r="82" spans="1:13" s="35" customFormat="1" x14ac:dyDescent="0.25">
      <c r="A82" t="s">
        <v>173</v>
      </c>
      <c r="B82" t="s">
        <v>174</v>
      </c>
      <c r="C82">
        <v>749.12</v>
      </c>
      <c r="D82" s="7">
        <f t="shared" si="5"/>
        <v>5.1942065155133083E-4</v>
      </c>
      <c r="E82" s="7">
        <f t="shared" si="6"/>
        <v>0.99251094600741208</v>
      </c>
      <c r="F82" s="8" t="str">
        <f t="shared" si="4"/>
        <v>C</v>
      </c>
      <c r="G82" s="17"/>
      <c r="H82" s="17"/>
      <c r="I82" s="17"/>
      <c r="J82" s="17"/>
      <c r="M82" s="17"/>
    </row>
    <row r="83" spans="1:13" s="35" customFormat="1" x14ac:dyDescent="0.25">
      <c r="A83" t="s">
        <v>175</v>
      </c>
      <c r="B83" t="s">
        <v>176</v>
      </c>
      <c r="C83">
        <v>719.94</v>
      </c>
      <c r="D83" s="7">
        <f t="shared" si="5"/>
        <v>4.9918798574042223E-4</v>
      </c>
      <c r="E83" s="7">
        <f t="shared" si="6"/>
        <v>0.99301013399315252</v>
      </c>
      <c r="F83" s="8" t="str">
        <f t="shared" si="4"/>
        <v>C</v>
      </c>
      <c r="G83" s="17"/>
      <c r="H83" s="17"/>
      <c r="I83" s="17"/>
      <c r="J83" s="17"/>
      <c r="M83" s="17"/>
    </row>
    <row r="84" spans="1:13" s="35" customFormat="1" x14ac:dyDescent="0.25">
      <c r="A84" t="s">
        <v>177</v>
      </c>
      <c r="B84" t="s">
        <v>178</v>
      </c>
      <c r="C84">
        <v>711.73</v>
      </c>
      <c r="D84" s="7">
        <f t="shared" si="5"/>
        <v>4.934953816860165E-4</v>
      </c>
      <c r="E84" s="7">
        <f t="shared" si="6"/>
        <v>0.99350362937483849</v>
      </c>
      <c r="F84" s="8" t="str">
        <f t="shared" si="4"/>
        <v>C</v>
      </c>
      <c r="G84" s="17"/>
      <c r="H84" s="17"/>
      <c r="I84" s="17"/>
      <c r="J84" s="17"/>
      <c r="M84" s="17"/>
    </row>
    <row r="85" spans="1:13" s="35" customFormat="1" x14ac:dyDescent="0.25">
      <c r="A85" t="s">
        <v>179</v>
      </c>
      <c r="B85" t="s">
        <v>180</v>
      </c>
      <c r="C85">
        <v>658.36</v>
      </c>
      <c r="D85" s="7">
        <f t="shared" si="5"/>
        <v>4.5648998846023893E-4</v>
      </c>
      <c r="E85" s="7">
        <f t="shared" si="6"/>
        <v>0.99396011936329876</v>
      </c>
      <c r="F85" s="8" t="str">
        <f t="shared" si="4"/>
        <v>C</v>
      </c>
      <c r="G85" s="17"/>
      <c r="H85" s="17"/>
      <c r="I85" s="17"/>
      <c r="J85" s="17"/>
      <c r="M85" s="17"/>
    </row>
    <row r="86" spans="1:13" s="35" customFormat="1" x14ac:dyDescent="0.25">
      <c r="A86" t="s">
        <v>181</v>
      </c>
      <c r="B86" t="s">
        <v>182</v>
      </c>
      <c r="C86">
        <v>637.15</v>
      </c>
      <c r="D86" s="7">
        <f t="shared" si="5"/>
        <v>4.4178351684100067E-4</v>
      </c>
      <c r="E86" s="7">
        <f t="shared" si="6"/>
        <v>0.99440190288013974</v>
      </c>
      <c r="F86" s="8" t="str">
        <f t="shared" si="4"/>
        <v>C</v>
      </c>
      <c r="G86" s="17"/>
      <c r="H86" s="17"/>
      <c r="I86" s="17"/>
      <c r="J86" s="17"/>
      <c r="M86" s="17"/>
    </row>
    <row r="87" spans="1:13" s="35" customFormat="1" x14ac:dyDescent="0.25">
      <c r="A87" t="s">
        <v>183</v>
      </c>
      <c r="B87" t="s">
        <v>165</v>
      </c>
      <c r="C87">
        <v>627.6</v>
      </c>
      <c r="D87" s="7">
        <f t="shared" si="5"/>
        <v>4.3516179105298916E-4</v>
      </c>
      <c r="E87" s="7">
        <f t="shared" si="6"/>
        <v>0.99483706467119271</v>
      </c>
      <c r="F87" s="8" t="str">
        <f t="shared" si="4"/>
        <v>C</v>
      </c>
      <c r="G87" s="17"/>
      <c r="H87" s="17"/>
      <c r="I87" s="17"/>
      <c r="J87" s="17"/>
      <c r="M87" s="17"/>
    </row>
    <row r="88" spans="1:13" s="35" customFormat="1" x14ac:dyDescent="0.25">
      <c r="A88" t="s">
        <v>184</v>
      </c>
      <c r="B88" t="s">
        <v>165</v>
      </c>
      <c r="C88">
        <v>627.6</v>
      </c>
      <c r="D88" s="7">
        <f t="shared" si="5"/>
        <v>4.3516179105298916E-4</v>
      </c>
      <c r="E88" s="7">
        <f t="shared" si="6"/>
        <v>0.99527222646224567</v>
      </c>
      <c r="F88" s="8" t="str">
        <f t="shared" si="4"/>
        <v>C</v>
      </c>
      <c r="G88" s="17"/>
      <c r="H88" s="17"/>
      <c r="I88" s="17"/>
      <c r="J88" s="17"/>
      <c r="M88" s="17"/>
    </row>
    <row r="89" spans="1:13" s="35" customFormat="1" x14ac:dyDescent="0.25">
      <c r="A89" t="s">
        <v>185</v>
      </c>
      <c r="B89" t="s">
        <v>186</v>
      </c>
      <c r="C89">
        <v>595.64</v>
      </c>
      <c r="D89" s="7">
        <f t="shared" si="5"/>
        <v>4.1300154433206252E-4</v>
      </c>
      <c r="E89" s="7">
        <f t="shared" si="6"/>
        <v>0.99568522800657777</v>
      </c>
      <c r="F89" s="8" t="str">
        <f t="shared" si="4"/>
        <v>C</v>
      </c>
      <c r="G89" s="17"/>
      <c r="H89" s="17"/>
      <c r="I89" s="17"/>
      <c r="J89" s="17"/>
      <c r="M89" s="17"/>
    </row>
    <row r="90" spans="1:13" s="35" customFormat="1" x14ac:dyDescent="0.25">
      <c r="A90" t="s">
        <v>187</v>
      </c>
      <c r="B90" t="s">
        <v>188</v>
      </c>
      <c r="C90">
        <v>573.9</v>
      </c>
      <c r="D90" s="7">
        <f t="shared" si="5"/>
        <v>3.9792758426595036E-4</v>
      </c>
      <c r="E90" s="7">
        <f t="shared" si="6"/>
        <v>0.99608315559084371</v>
      </c>
      <c r="F90" s="8" t="str">
        <f t="shared" si="4"/>
        <v>C</v>
      </c>
      <c r="G90" s="17"/>
      <c r="H90" s="17"/>
      <c r="I90" s="17"/>
      <c r="J90" s="17"/>
      <c r="M90" s="17"/>
    </row>
    <row r="91" spans="1:13" s="35" customFormat="1" x14ac:dyDescent="0.25">
      <c r="A91" t="s">
        <v>189</v>
      </c>
      <c r="B91" t="s">
        <v>190</v>
      </c>
      <c r="C91">
        <v>552.51</v>
      </c>
      <c r="D91" s="7">
        <f t="shared" si="5"/>
        <v>3.8309630524966065E-4</v>
      </c>
      <c r="E91" s="7">
        <f t="shared" si="6"/>
        <v>0.99646625189609339</v>
      </c>
      <c r="F91" s="8" t="str">
        <f t="shared" si="4"/>
        <v>C</v>
      </c>
      <c r="G91" s="17"/>
      <c r="H91" s="17"/>
      <c r="I91" s="17"/>
      <c r="J91" s="17"/>
      <c r="M91" s="17"/>
    </row>
    <row r="92" spans="1:13" s="35" customFormat="1" x14ac:dyDescent="0.25">
      <c r="A92" t="s">
        <v>191</v>
      </c>
      <c r="B92" t="s">
        <v>192</v>
      </c>
      <c r="C92">
        <v>531.72</v>
      </c>
      <c r="D92" s="7">
        <f t="shared" si="5"/>
        <v>3.6868105089020935E-4</v>
      </c>
      <c r="E92" s="7">
        <f t="shared" si="6"/>
        <v>0.99683493294698355</v>
      </c>
      <c r="F92" s="8" t="str">
        <f t="shared" si="4"/>
        <v>C</v>
      </c>
      <c r="G92" s="17"/>
      <c r="H92" s="17"/>
      <c r="I92" s="17"/>
      <c r="J92" s="17"/>
      <c r="M92" s="17"/>
    </row>
    <row r="93" spans="1:13" s="35" customFormat="1" x14ac:dyDescent="0.25">
      <c r="A93" t="s">
        <v>193</v>
      </c>
      <c r="B93" t="s">
        <v>159</v>
      </c>
      <c r="C93">
        <v>529.52</v>
      </c>
      <c r="D93" s="7">
        <f t="shared" si="5"/>
        <v>3.6715562714846844E-4</v>
      </c>
      <c r="E93" s="7">
        <f t="shared" si="6"/>
        <v>0.99720208857413206</v>
      </c>
      <c r="F93" s="8" t="str">
        <f t="shared" si="4"/>
        <v>C</v>
      </c>
      <c r="G93" s="17"/>
      <c r="H93" s="17"/>
      <c r="I93" s="17"/>
      <c r="J93" s="17"/>
      <c r="M93" s="17"/>
    </row>
    <row r="94" spans="1:13" s="35" customFormat="1" x14ac:dyDescent="0.25">
      <c r="A94" t="s">
        <v>194</v>
      </c>
      <c r="B94" t="s">
        <v>195</v>
      </c>
      <c r="C94">
        <v>525.69000000000005</v>
      </c>
      <c r="D94" s="7">
        <f t="shared" si="5"/>
        <v>3.6450000308898325E-4</v>
      </c>
      <c r="E94" s="7">
        <f t="shared" si="6"/>
        <v>0.99756658857722103</v>
      </c>
      <c r="F94" s="8" t="str">
        <f t="shared" si="4"/>
        <v>C</v>
      </c>
      <c r="G94" s="17"/>
      <c r="H94" s="17"/>
      <c r="I94" s="17"/>
      <c r="J94" s="17"/>
      <c r="M94" s="17"/>
    </row>
    <row r="95" spans="1:13" s="35" customFormat="1" x14ac:dyDescent="0.25">
      <c r="A95" t="s">
        <v>196</v>
      </c>
      <c r="B95" t="s">
        <v>197</v>
      </c>
      <c r="C95">
        <v>483.3</v>
      </c>
      <c r="D95" s="7">
        <f t="shared" si="5"/>
        <v>3.3510786108334874E-4</v>
      </c>
      <c r="E95" s="7">
        <f t="shared" si="6"/>
        <v>0.9979016964383044</v>
      </c>
      <c r="F95" s="8" t="str">
        <f t="shared" si="4"/>
        <v>C</v>
      </c>
      <c r="G95" s="17"/>
      <c r="H95" s="17"/>
      <c r="I95" s="17"/>
      <c r="J95" s="17"/>
      <c r="M95" s="17"/>
    </row>
    <row r="96" spans="1:13" s="35" customFormat="1" x14ac:dyDescent="0.25">
      <c r="A96" t="s">
        <v>198</v>
      </c>
      <c r="B96" t="s">
        <v>199</v>
      </c>
      <c r="C96">
        <v>472.36</v>
      </c>
      <c r="D96" s="7">
        <f t="shared" si="5"/>
        <v>3.2752234484032818E-4</v>
      </c>
      <c r="E96" s="7">
        <f t="shared" si="6"/>
        <v>0.99822921878314474</v>
      </c>
      <c r="F96" s="8" t="str">
        <f t="shared" si="4"/>
        <v>C</v>
      </c>
      <c r="G96" s="17"/>
      <c r="H96" s="17"/>
      <c r="I96" s="17"/>
      <c r="J96" s="17"/>
      <c r="M96" s="17"/>
    </row>
    <row r="97" spans="1:13" s="35" customFormat="1" x14ac:dyDescent="0.25">
      <c r="A97" t="s">
        <v>200</v>
      </c>
      <c r="B97" t="s">
        <v>201</v>
      </c>
      <c r="C97">
        <v>420.36</v>
      </c>
      <c r="D97" s="7">
        <f t="shared" si="5"/>
        <v>2.9146687458099827E-4</v>
      </c>
      <c r="E97" s="7">
        <f t="shared" si="6"/>
        <v>0.99852068565772578</v>
      </c>
      <c r="F97" s="8" t="str">
        <f t="shared" si="4"/>
        <v>C</v>
      </c>
      <c r="G97" s="17"/>
      <c r="H97" s="17"/>
      <c r="I97" s="17"/>
      <c r="J97" s="17"/>
      <c r="M97" s="17"/>
    </row>
    <row r="98" spans="1:13" s="35" customFormat="1" x14ac:dyDescent="0.25">
      <c r="A98" t="s">
        <v>202</v>
      </c>
      <c r="B98" t="s">
        <v>203</v>
      </c>
      <c r="C98">
        <v>415.8</v>
      </c>
      <c r="D98" s="7">
        <f t="shared" si="5"/>
        <v>2.8830508718902627E-4</v>
      </c>
      <c r="E98" s="7">
        <f t="shared" si="6"/>
        <v>0.9988089907449148</v>
      </c>
      <c r="F98" s="8" t="str">
        <f t="shared" si="4"/>
        <v>C</v>
      </c>
      <c r="G98" s="17"/>
      <c r="H98" s="17"/>
      <c r="I98" s="17"/>
      <c r="J98" s="17"/>
      <c r="M98" s="17"/>
    </row>
    <row r="99" spans="1:13" s="35" customFormat="1" x14ac:dyDescent="0.25">
      <c r="A99" t="s">
        <v>204</v>
      </c>
      <c r="B99" t="s">
        <v>165</v>
      </c>
      <c r="C99">
        <v>313.8</v>
      </c>
      <c r="D99" s="7">
        <f t="shared" si="5"/>
        <v>2.1758089552649458E-4</v>
      </c>
      <c r="E99" s="7">
        <f t="shared" si="6"/>
        <v>0.99902657164044129</v>
      </c>
      <c r="F99" s="8" t="str">
        <f t="shared" si="4"/>
        <v>C</v>
      </c>
      <c r="G99" s="17"/>
      <c r="H99" s="17"/>
      <c r="I99" s="17"/>
      <c r="J99" s="17"/>
      <c r="M99" s="17"/>
    </row>
    <row r="100" spans="1:13" s="35" customFormat="1" x14ac:dyDescent="0.25">
      <c r="A100" t="s">
        <v>205</v>
      </c>
      <c r="B100" t="s">
        <v>206</v>
      </c>
      <c r="C100">
        <v>283.27999999999997</v>
      </c>
      <c r="D100" s="7">
        <f t="shared" si="5"/>
        <v>1.9641910798198016E-4</v>
      </c>
      <c r="E100" s="7">
        <f t="shared" si="6"/>
        <v>0.99922299074842325</v>
      </c>
      <c r="F100" s="8" t="str">
        <f t="shared" si="4"/>
        <v>C</v>
      </c>
      <c r="G100" s="17"/>
      <c r="H100" s="17"/>
      <c r="I100" s="17"/>
      <c r="J100" s="17"/>
      <c r="M100" s="17"/>
    </row>
    <row r="101" spans="1:13" s="35" customFormat="1" x14ac:dyDescent="0.25">
      <c r="A101" t="s">
        <v>207</v>
      </c>
      <c r="B101" t="s">
        <v>208</v>
      </c>
      <c r="C101">
        <v>222.9</v>
      </c>
      <c r="D101" s="7">
        <f t="shared" si="5"/>
        <v>1.5455316001547367E-4</v>
      </c>
      <c r="E101" s="7">
        <f t="shared" si="6"/>
        <v>0.99937754390843869</v>
      </c>
      <c r="F101" s="8" t="str">
        <f t="shared" si="4"/>
        <v>C</v>
      </c>
      <c r="G101" s="17"/>
      <c r="H101" s="17"/>
      <c r="I101" s="17"/>
      <c r="J101" s="17"/>
      <c r="M101" s="17"/>
    </row>
    <row r="102" spans="1:13" s="35" customFormat="1" x14ac:dyDescent="0.25">
      <c r="A102" t="s">
        <v>209</v>
      </c>
      <c r="B102" t="s">
        <v>210</v>
      </c>
      <c r="C102">
        <v>191.4</v>
      </c>
      <c r="D102" s="7">
        <f t="shared" si="5"/>
        <v>1.3271186553145655E-4</v>
      </c>
      <c r="E102" s="7">
        <f t="shared" si="6"/>
        <v>0.99951025577397012</v>
      </c>
      <c r="F102" s="8" t="str">
        <f t="shared" si="4"/>
        <v>C</v>
      </c>
      <c r="G102" s="17"/>
      <c r="H102" s="17"/>
      <c r="I102" s="17"/>
      <c r="J102" s="17"/>
      <c r="M102" s="17"/>
    </row>
    <row r="103" spans="1:13" s="35" customFormat="1" x14ac:dyDescent="0.25">
      <c r="A103" t="s">
        <v>211</v>
      </c>
      <c r="B103" t="s">
        <v>212</v>
      </c>
      <c r="C103">
        <v>188.11</v>
      </c>
      <c r="D103" s="7">
        <f t="shared" si="5"/>
        <v>1.3043066366312588E-4</v>
      </c>
      <c r="E103" s="7">
        <f t="shared" si="6"/>
        <v>0.99964068643763326</v>
      </c>
      <c r="F103" s="8" t="str">
        <f t="shared" si="4"/>
        <v>C</v>
      </c>
      <c r="G103" s="17"/>
      <c r="H103" s="17"/>
      <c r="I103" s="17"/>
      <c r="J103" s="17"/>
      <c r="M103" s="17"/>
    </row>
    <row r="104" spans="1:13" s="35" customFormat="1" x14ac:dyDescent="0.25">
      <c r="A104" t="s">
        <v>213</v>
      </c>
      <c r="B104" t="s">
        <v>214</v>
      </c>
      <c r="C104">
        <v>140.68</v>
      </c>
      <c r="D104" s="7">
        <f t="shared" si="5"/>
        <v>9.7543914540048615E-5</v>
      </c>
      <c r="E104" s="7">
        <f t="shared" si="6"/>
        <v>0.99973823035217335</v>
      </c>
      <c r="F104" s="8" t="str">
        <f t="shared" si="4"/>
        <v>C</v>
      </c>
      <c r="G104" s="17"/>
      <c r="H104" s="17"/>
      <c r="I104" s="17"/>
      <c r="J104" s="17"/>
      <c r="M104" s="17"/>
    </row>
    <row r="105" spans="1:13" s="35" customFormat="1" x14ac:dyDescent="0.25">
      <c r="A105" t="s">
        <v>215</v>
      </c>
      <c r="B105" t="s">
        <v>216</v>
      </c>
      <c r="C105">
        <v>139.16</v>
      </c>
      <c r="D105" s="7">
        <f t="shared" si="5"/>
        <v>9.6489985409391283E-5</v>
      </c>
      <c r="E105" s="7">
        <f t="shared" si="6"/>
        <v>0.99983472033758269</v>
      </c>
      <c r="F105" s="8" t="str">
        <f t="shared" si="4"/>
        <v>C</v>
      </c>
      <c r="G105" s="17"/>
      <c r="H105" s="17"/>
      <c r="I105" s="17"/>
      <c r="J105" s="17"/>
      <c r="M105" s="17"/>
    </row>
    <row r="106" spans="1:13" s="35" customFormat="1" x14ac:dyDescent="0.25">
      <c r="A106" t="s">
        <v>217</v>
      </c>
      <c r="B106" t="s">
        <v>218</v>
      </c>
      <c r="C106">
        <v>102.65</v>
      </c>
      <c r="D106" s="7">
        <f t="shared" si="5"/>
        <v>7.1174885040773328E-5</v>
      </c>
      <c r="E106" s="7">
        <f>D106+E105</f>
        <v>0.99990589522262352</v>
      </c>
      <c r="F106" s="8" t="str">
        <f>IF(E106&lt;$I$2,$H$2,IF(E106&lt;$I$3,$H$3,$H$4))</f>
        <v>C</v>
      </c>
      <c r="G106" s="17"/>
      <c r="H106" s="17"/>
      <c r="I106" s="17"/>
      <c r="J106" s="17"/>
      <c r="M106" s="17"/>
    </row>
    <row r="107" spans="1:13" s="35" customFormat="1" x14ac:dyDescent="0.25">
      <c r="A107" t="s">
        <v>219</v>
      </c>
      <c r="B107" t="s">
        <v>220</v>
      </c>
      <c r="C107">
        <v>46.92</v>
      </c>
      <c r="D107" s="7">
        <f t="shared" si="5"/>
        <v>3.2533128164764583E-5</v>
      </c>
      <c r="E107" s="7">
        <f>D107+E106</f>
        <v>0.99993842835078828</v>
      </c>
      <c r="F107" s="8" t="str">
        <f>IF(E107&lt;$I$2,$H$2,IF(E107&lt;$I$3,$H$3,$H$4))</f>
        <v>C</v>
      </c>
      <c r="G107" s="17"/>
      <c r="H107" s="17"/>
      <c r="I107" s="17"/>
      <c r="J107" s="17"/>
      <c r="M107" s="17"/>
    </row>
    <row r="108" spans="1:13" s="35" customFormat="1" x14ac:dyDescent="0.25">
      <c r="A108" t="s">
        <v>221</v>
      </c>
      <c r="B108" t="s">
        <v>222</v>
      </c>
      <c r="C108">
        <v>45.12</v>
      </c>
      <c r="D108" s="7">
        <f t="shared" si="5"/>
        <v>3.1285054194249311E-5</v>
      </c>
      <c r="E108" s="7">
        <f>D108+E107</f>
        <v>0.99996971340498253</v>
      </c>
      <c r="F108" s="8" t="str">
        <f>IF(E108&lt;$I$2,$H$2,IF(E108&lt;$I$3,$H$3,$H$4))</f>
        <v>C</v>
      </c>
      <c r="G108" s="17"/>
      <c r="H108" s="17"/>
      <c r="I108" s="17"/>
      <c r="J108" s="17"/>
      <c r="M108" s="17"/>
    </row>
    <row r="109" spans="1:13" s="35" customFormat="1" x14ac:dyDescent="0.25">
      <c r="A109" t="s">
        <v>223</v>
      </c>
      <c r="B109" t="s">
        <v>224</v>
      </c>
      <c r="C109">
        <v>30.37</v>
      </c>
      <c r="D109" s="7">
        <f t="shared" si="5"/>
        <v>2.1057781380304781E-5</v>
      </c>
      <c r="E109" s="7">
        <f>D109+E108</f>
        <v>0.99999077118636281</v>
      </c>
      <c r="F109" s="8" t="str">
        <f>IF(E109&lt;$I$2,$H$2,IF(E109&lt;$I$3,$H$3,$H$4))</f>
        <v>C</v>
      </c>
      <c r="G109" s="17"/>
      <c r="H109" s="17"/>
      <c r="I109" s="17"/>
      <c r="J109" s="17"/>
      <c r="M109" s="17"/>
    </row>
    <row r="110" spans="1:13" s="35" customFormat="1" x14ac:dyDescent="0.25">
      <c r="A110" t="s">
        <v>225</v>
      </c>
      <c r="B110" t="s">
        <v>226</v>
      </c>
      <c r="C110">
        <v>13.31</v>
      </c>
      <c r="D110" s="7">
        <f t="shared" si="5"/>
        <v>9.228813637532322E-6</v>
      </c>
      <c r="E110" s="7">
        <f>D110+E109</f>
        <v>1.0000000000000004</v>
      </c>
      <c r="F110" s="8" t="str">
        <f>IF(E110&lt;$I$2,$H$2,IF(E110&lt;$I$3,$H$3,$H$4))</f>
        <v>C</v>
      </c>
      <c r="G110" s="17"/>
      <c r="H110" s="17"/>
      <c r="I110" s="17"/>
      <c r="J110" s="17"/>
      <c r="M110" s="17"/>
    </row>
    <row r="111" spans="1:13" s="35" customFormat="1" ht="12.75" x14ac:dyDescent="0.25">
      <c r="A111" s="17"/>
      <c r="B111" s="36"/>
      <c r="C111" s="37"/>
      <c r="D111" s="7"/>
      <c r="E111" s="7"/>
      <c r="F111" s="8"/>
      <c r="G111" s="17"/>
      <c r="H111" s="17"/>
      <c r="I111" s="17"/>
      <c r="J111" s="17"/>
      <c r="M111" s="17"/>
    </row>
    <row r="112" spans="1:13" s="35" customFormat="1" ht="21" customHeight="1" x14ac:dyDescent="0.25">
      <c r="A112" s="17"/>
      <c r="B112" s="36"/>
      <c r="C112" s="37">
        <f>SUM(C2:C111)</f>
        <v>1442222.2099999995</v>
      </c>
      <c r="D112" s="7"/>
      <c r="E112" s="7"/>
      <c r="F112" s="8"/>
      <c r="G112" s="17"/>
      <c r="H112" s="17"/>
      <c r="I112" s="17"/>
      <c r="J112" s="17"/>
      <c r="M112" s="17"/>
    </row>
    <row r="113" spans="1:13" s="35" customFormat="1" ht="12.75" x14ac:dyDescent="0.25">
      <c r="A113" s="17"/>
      <c r="B113" s="36"/>
      <c r="C113" s="37">
        <f>[1]ORÇ_ANALITICO!K131</f>
        <v>1442222.21</v>
      </c>
      <c r="D113" s="7"/>
      <c r="E113" s="7"/>
      <c r="F113" s="8"/>
      <c r="G113" s="17"/>
      <c r="H113" s="17"/>
      <c r="I113" s="17"/>
      <c r="J113" s="17"/>
      <c r="M113" s="17"/>
    </row>
  </sheetData>
  <mergeCells count="1">
    <mergeCell ref="K32:M32"/>
  </mergeCells>
  <conditionalFormatting sqref="F2:F113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</dc:creator>
  <cp:lastModifiedBy>VITOR</cp:lastModifiedBy>
  <dcterms:created xsi:type="dcterms:W3CDTF">2015-06-05T18:19:34Z</dcterms:created>
  <dcterms:modified xsi:type="dcterms:W3CDTF">2025-08-05T18:47:11Z</dcterms:modified>
</cp:coreProperties>
</file>