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yuri.coloneze.HABITACAO\Desktop\SEI JULHO\Areal\"/>
    </mc:Choice>
  </mc:AlternateContent>
  <xr:revisionPtr revIDLastSave="0" documentId="13_ncr:1_{D7B452EC-5D46-4EE5-857C-919D090E2750}" xr6:coauthVersionLast="47" xr6:coauthVersionMax="47" xr10:uidLastSave="{00000000-0000-0000-0000-000000000000}"/>
  <bookViews>
    <workbookView xWindow="16080" yWindow="-120" windowWidth="29040" windowHeight="15840" firstSheet="9" activeTab="13" xr2:uid="{00000000-000D-0000-FFFF-FFFF00000000}"/>
  </bookViews>
  <sheets>
    <sheet name="Quadro de Preços 1" sheetId="10" r:id="rId1"/>
    <sheet name="Quadro de Preços 1 (3)" sheetId="11" r:id="rId2"/>
    <sheet name="Quadro de Preços Frete" sheetId="12" r:id="rId3"/>
    <sheet name="Materiais Gráficos" sheetId="13" r:id="rId4"/>
    <sheet name="Planilha para vinculação" sheetId="1" r:id="rId5"/>
    <sheet name="Verba_Escritorio_Cons e limp" sheetId="2" r:id="rId6"/>
    <sheet name="Verba_Estudo" sheetId="17" r:id="rId7"/>
    <sheet name="Verba_Pesquisafinal" sheetId="14" r:id="rId8"/>
    <sheet name="Verba_Kit Pedagogico" sheetId="4" r:id="rId9"/>
    <sheet name="Kit lanche" sheetId="5" r:id="rId10"/>
    <sheet name="Kits;Mesas e cadeiras" sheetId="16" r:id="rId11"/>
    <sheet name="Horas por ativ Agente  Social" sheetId="6" r:id="rId12"/>
    <sheet name="Horas por ativ. Técnico Social" sheetId="7" r:id="rId13"/>
    <sheet name="CRONOGRAMA_Areal (153)" sheetId="8" r:id="rId14"/>
  </sheets>
  <externalReferences>
    <externalReference r:id="rId15"/>
  </externalReferences>
  <definedNames>
    <definedName name="_xlnm._FilterDatabase" localSheetId="4" hidden="1">'Planilha para vinculação'!$A$12:$F$71</definedName>
    <definedName name="_xlnm._FilterDatabase" localSheetId="8" hidden="1">'Verba_Kit Pedagogico'!$A$11:$K$20</definedName>
    <definedName name="Print_Area" localSheetId="13">'CRONOGRAMA_Areal (153)'!$D$14:$X$202</definedName>
    <definedName name="Print_Titles" localSheetId="13">'CRONOGRAMA_Areal (153)'!$A$14:$IU$16</definedName>
  </definedNames>
  <calcPr calcId="191029"/>
  <extLst>
    <ext uri="GoogleSheetsCustomDataVersion2">
      <go:sheetsCustomData xmlns:go="http://customooxmlschemas.google.com/" r:id="rId16" roundtripDataChecksum="XqIdn8qQV5F68VYyhIighK91+AcVyh3t4IYAzZSxpj4="/>
    </ext>
  </extLst>
</workbook>
</file>

<file path=xl/calcChain.xml><?xml version="1.0" encoding="utf-8"?>
<calcChain xmlns="http://schemas.openxmlformats.org/spreadsheetml/2006/main">
  <c r="L198" i="8" l="1"/>
  <c r="L192" i="8"/>
  <c r="L191" i="8"/>
  <c r="L182" i="8"/>
  <c r="L171" i="8"/>
  <c r="L158" i="8"/>
  <c r="L146" i="8"/>
  <c r="L134" i="8"/>
  <c r="L129" i="8"/>
  <c r="L122" i="8"/>
  <c r="L111" i="8"/>
  <c r="L101" i="8"/>
  <c r="L92" i="8"/>
  <c r="L78" i="8"/>
  <c r="L74" i="8"/>
  <c r="L64" i="8"/>
  <c r="L57" i="8"/>
  <c r="L48" i="8"/>
  <c r="L37" i="8"/>
  <c r="L34" i="8"/>
  <c r="L31" i="8"/>
  <c r="L26" i="8"/>
  <c r="M31" i="8"/>
  <c r="Y28" i="8" s="1"/>
  <c r="X198" i="8"/>
  <c r="Y195" i="8"/>
  <c r="L184" i="8"/>
  <c r="L185" i="8"/>
  <c r="L186" i="8"/>
  <c r="L187" i="8"/>
  <c r="L188" i="8"/>
  <c r="L189" i="8"/>
  <c r="L190" i="8"/>
  <c r="L173" i="8"/>
  <c r="L174" i="8"/>
  <c r="L175" i="8"/>
  <c r="L176" i="8"/>
  <c r="L177" i="8"/>
  <c r="L178" i="8"/>
  <c r="L179" i="8"/>
  <c r="L180" i="8"/>
  <c r="L181" i="8"/>
  <c r="L162" i="8"/>
  <c r="L163" i="8"/>
  <c r="L164" i="8"/>
  <c r="L165" i="8"/>
  <c r="L166" i="8"/>
  <c r="L167" i="8"/>
  <c r="L168" i="8"/>
  <c r="L169" i="8"/>
  <c r="L170" i="8"/>
  <c r="L161" i="8"/>
  <c r="L148" i="8"/>
  <c r="L149" i="8"/>
  <c r="L150" i="8"/>
  <c r="L151" i="8"/>
  <c r="L152" i="8"/>
  <c r="L153" i="8"/>
  <c r="L154" i="8"/>
  <c r="L155" i="8"/>
  <c r="L156" i="8"/>
  <c r="L157" i="8"/>
  <c r="L136" i="8"/>
  <c r="L137" i="8"/>
  <c r="L138" i="8"/>
  <c r="L139" i="8"/>
  <c r="L140" i="8"/>
  <c r="L141" i="8"/>
  <c r="L142" i="8"/>
  <c r="L143" i="8"/>
  <c r="L144" i="8"/>
  <c r="L145" i="8"/>
  <c r="L113" i="8"/>
  <c r="L114" i="8"/>
  <c r="L115" i="8"/>
  <c r="L116" i="8"/>
  <c r="L117" i="8"/>
  <c r="L118" i="8"/>
  <c r="L119" i="8"/>
  <c r="L120" i="8"/>
  <c r="L121" i="8"/>
  <c r="L103" i="8"/>
  <c r="L104" i="8"/>
  <c r="L105" i="8"/>
  <c r="L106" i="8"/>
  <c r="L107" i="8"/>
  <c r="L108" i="8"/>
  <c r="L109" i="8"/>
  <c r="L110" i="8"/>
  <c r="L94" i="8"/>
  <c r="L95" i="8"/>
  <c r="L96" i="8"/>
  <c r="L97" i="8"/>
  <c r="L98" i="8"/>
  <c r="L99" i="8"/>
  <c r="L100" i="8"/>
  <c r="L82" i="8"/>
  <c r="L83" i="8"/>
  <c r="L84" i="8"/>
  <c r="L85" i="8"/>
  <c r="L86" i="8"/>
  <c r="L87" i="8"/>
  <c r="L88" i="8"/>
  <c r="L89" i="8"/>
  <c r="L90" i="8"/>
  <c r="L91" i="8"/>
  <c r="L76" i="8"/>
  <c r="L77" i="8"/>
  <c r="L66" i="8"/>
  <c r="L67" i="8"/>
  <c r="L68" i="8"/>
  <c r="L69" i="8"/>
  <c r="L70" i="8"/>
  <c r="L71" i="8"/>
  <c r="L72" i="8"/>
  <c r="L73" i="8"/>
  <c r="L59" i="8"/>
  <c r="L60" i="8"/>
  <c r="L61" i="8"/>
  <c r="L62" i="8"/>
  <c r="L63" i="8"/>
  <c r="L50" i="8"/>
  <c r="L51" i="8"/>
  <c r="L52" i="8"/>
  <c r="L53" i="8"/>
  <c r="L54" i="8"/>
  <c r="L55" i="8"/>
  <c r="L56" i="8"/>
  <c r="L39" i="8"/>
  <c r="L40" i="8"/>
  <c r="L41" i="8"/>
  <c r="L42" i="8"/>
  <c r="L43" i="8"/>
  <c r="L44" i="8"/>
  <c r="L45" i="8"/>
  <c r="L46" i="8"/>
  <c r="L47" i="8"/>
  <c r="L28" i="8"/>
  <c r="L29" i="8"/>
  <c r="L30" i="8"/>
  <c r="L27" i="8"/>
  <c r="L19" i="8"/>
  <c r="L20" i="8"/>
  <c r="L21" i="8"/>
  <c r="L22" i="8"/>
  <c r="L23" i="8"/>
  <c r="L24" i="8"/>
  <c r="L25" i="8"/>
  <c r="L159" i="8" l="1"/>
  <c r="L123" i="8"/>
  <c r="L79" i="8"/>
  <c r="K186" i="8"/>
  <c r="K185" i="8"/>
  <c r="L201" i="8" l="1"/>
  <c r="K199" i="8"/>
  <c r="L199" i="8" s="1"/>
  <c r="J35" i="11"/>
  <c r="I35" i="11"/>
  <c r="H35" i="11"/>
  <c r="G35" i="11"/>
  <c r="G36" i="2"/>
  <c r="B14" i="7"/>
  <c r="B13" i="7"/>
  <c r="B14" i="6"/>
  <c r="B13" i="6"/>
  <c r="C93" i="6"/>
  <c r="J207" i="8"/>
  <c r="J206" i="8"/>
  <c r="R199" i="8" l="1"/>
  <c r="X199" i="8"/>
  <c r="S199" i="8"/>
  <c r="M199" i="8"/>
  <c r="N199" i="8"/>
  <c r="T199" i="8"/>
  <c r="O199" i="8"/>
  <c r="U199" i="8"/>
  <c r="V199" i="8"/>
  <c r="Q199" i="8"/>
  <c r="W199" i="8"/>
  <c r="P199" i="8"/>
  <c r="G42" i="2"/>
  <c r="G41" i="2"/>
  <c r="G40" i="2"/>
  <c r="G39" i="2"/>
  <c r="G38" i="2"/>
  <c r="G37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C15" i="13"/>
  <c r="F15" i="1"/>
  <c r="H29" i="11"/>
  <c r="H30" i="11"/>
  <c r="H31" i="11"/>
  <c r="H32" i="11"/>
  <c r="H33" i="11"/>
  <c r="H34" i="11"/>
  <c r="H36" i="11"/>
  <c r="I34" i="11" l="1"/>
  <c r="G34" i="11"/>
  <c r="X185" i="8"/>
  <c r="X186" i="8"/>
  <c r="X187" i="8"/>
  <c r="R185" i="8"/>
  <c r="R186" i="8"/>
  <c r="T182" i="8"/>
  <c r="U182" i="8"/>
  <c r="V182" i="8"/>
  <c r="R182" i="8"/>
  <c r="D13" i="5"/>
  <c r="D14" i="5"/>
  <c r="D12" i="5"/>
  <c r="K45" i="8"/>
  <c r="K155" i="8"/>
  <c r="K143" i="8"/>
  <c r="K120" i="8"/>
  <c r="K89" i="8"/>
  <c r="K56" i="8"/>
  <c r="K168" i="8"/>
  <c r="K187" i="8"/>
  <c r="R187" i="8" s="1"/>
  <c r="K180" i="8"/>
  <c r="K156" i="8"/>
  <c r="K144" i="8"/>
  <c r="K110" i="8"/>
  <c r="K100" i="8"/>
  <c r="K84" i="8"/>
  <c r="K71" i="8"/>
  <c r="K54" i="8"/>
  <c r="K40" i="8"/>
  <c r="C16" i="13"/>
  <c r="J34" i="11" l="1"/>
  <c r="E14" i="5"/>
  <c r="E13" i="5"/>
  <c r="E12" i="5"/>
  <c r="G19" i="4"/>
  <c r="G18" i="4"/>
  <c r="G17" i="4"/>
  <c r="G16" i="4"/>
  <c r="G15" i="4"/>
  <c r="H40" i="2"/>
  <c r="H38" i="2"/>
  <c r="H37" i="2"/>
  <c r="H36" i="2"/>
  <c r="H34" i="2"/>
  <c r="H33" i="2"/>
  <c r="H32" i="2"/>
  <c r="H31" i="2"/>
  <c r="H30" i="2"/>
  <c r="H28" i="2"/>
  <c r="H26" i="2"/>
  <c r="H24" i="2"/>
  <c r="H22" i="2"/>
  <c r="H20" i="2"/>
  <c r="H19" i="2"/>
  <c r="H18" i="2"/>
  <c r="H16" i="2"/>
  <c r="H15" i="2"/>
  <c r="H14" i="2"/>
  <c r="H13" i="2"/>
  <c r="H42" i="2"/>
  <c r="H41" i="2"/>
  <c r="H39" i="2"/>
  <c r="H35" i="2"/>
  <c r="H29" i="2"/>
  <c r="H27" i="2"/>
  <c r="H25" i="2"/>
  <c r="H23" i="2"/>
  <c r="H21" i="2"/>
  <c r="H17" i="2"/>
  <c r="F70" i="1"/>
  <c r="F69" i="1"/>
  <c r="F68" i="1"/>
  <c r="F67" i="1"/>
  <c r="F66" i="1"/>
  <c r="F65" i="1"/>
  <c r="F64" i="1"/>
  <c r="F63" i="1"/>
  <c r="F62" i="1"/>
  <c r="F57" i="1"/>
  <c r="F58" i="1"/>
  <c r="F59" i="1"/>
  <c r="F60" i="1"/>
  <c r="F56" i="1"/>
  <c r="F54" i="1"/>
  <c r="F53" i="1"/>
  <c r="F52" i="1"/>
  <c r="F51" i="1"/>
  <c r="F50" i="1"/>
  <c r="F49" i="1"/>
  <c r="F48" i="1"/>
  <c r="F47" i="1"/>
  <c r="F45" i="1"/>
  <c r="F46" i="1"/>
  <c r="F44" i="1"/>
  <c r="F43" i="1"/>
  <c r="F42" i="1"/>
  <c r="F41" i="1"/>
  <c r="F37" i="1"/>
  <c r="F36" i="1"/>
  <c r="F35" i="1"/>
  <c r="F34" i="1"/>
  <c r="F38" i="1"/>
  <c r="F19" i="1"/>
  <c r="K12" i="12"/>
  <c r="I12" i="12"/>
  <c r="H12" i="12"/>
  <c r="K21" i="8" s="1"/>
  <c r="G12" i="12"/>
  <c r="I40" i="11"/>
  <c r="H40" i="11"/>
  <c r="K20" i="8" s="1"/>
  <c r="G40" i="11"/>
  <c r="I38" i="11"/>
  <c r="H38" i="11"/>
  <c r="K24" i="8" s="1"/>
  <c r="M24" i="8" s="1"/>
  <c r="G38" i="11"/>
  <c r="I36" i="11"/>
  <c r="G36" i="11"/>
  <c r="I33" i="11"/>
  <c r="F17" i="1"/>
  <c r="K67" i="8" s="1"/>
  <c r="G33" i="11"/>
  <c r="I32" i="11"/>
  <c r="F16" i="1"/>
  <c r="K75" i="8" s="1"/>
  <c r="L75" i="8" s="1"/>
  <c r="G32" i="11"/>
  <c r="I31" i="11"/>
  <c r="F14" i="1"/>
  <c r="G31" i="11"/>
  <c r="I30" i="11"/>
  <c r="F13" i="1"/>
  <c r="G30" i="11"/>
  <c r="I29" i="11"/>
  <c r="F22" i="1"/>
  <c r="G29" i="11"/>
  <c r="I28" i="11"/>
  <c r="H28" i="11"/>
  <c r="F21" i="1" s="1"/>
  <c r="G28" i="11"/>
  <c r="I26" i="11"/>
  <c r="H26" i="11"/>
  <c r="K22" i="8" s="1"/>
  <c r="G26" i="11"/>
  <c r="I24" i="11"/>
  <c r="H24" i="11"/>
  <c r="F39" i="1" s="1"/>
  <c r="G24" i="11"/>
  <c r="I23" i="11"/>
  <c r="H23" i="11"/>
  <c r="F40" i="1" s="1"/>
  <c r="G23" i="11"/>
  <c r="I21" i="11"/>
  <c r="H21" i="11"/>
  <c r="G14" i="4" s="1"/>
  <c r="G21" i="11"/>
  <c r="I20" i="11"/>
  <c r="H20" i="11"/>
  <c r="F32" i="1" s="1"/>
  <c r="G20" i="11"/>
  <c r="I19" i="11"/>
  <c r="H19" i="11"/>
  <c r="F31" i="1" s="1"/>
  <c r="G19" i="11"/>
  <c r="I18" i="11"/>
  <c r="H18" i="11"/>
  <c r="F30" i="1" s="1"/>
  <c r="G18" i="11"/>
  <c r="I17" i="11"/>
  <c r="H17" i="11"/>
  <c r="F29" i="1" s="1"/>
  <c r="G17" i="11"/>
  <c r="I16" i="11"/>
  <c r="H16" i="11"/>
  <c r="F28" i="1" s="1"/>
  <c r="G16" i="11"/>
  <c r="I15" i="11"/>
  <c r="H15" i="11"/>
  <c r="F27" i="1" s="1"/>
  <c r="G15" i="11"/>
  <c r="I14" i="11"/>
  <c r="H14" i="11"/>
  <c r="F26" i="1" s="1"/>
  <c r="G14" i="11"/>
  <c r="I13" i="11"/>
  <c r="H13" i="11"/>
  <c r="F25" i="1" s="1"/>
  <c r="K25" i="8" s="1"/>
  <c r="G13" i="11"/>
  <c r="I12" i="11"/>
  <c r="H12" i="11"/>
  <c r="F24" i="1" s="1"/>
  <c r="G12" i="11"/>
  <c r="J44" i="10"/>
  <c r="I44" i="10"/>
  <c r="K44" i="10" s="1"/>
  <c r="H44" i="10"/>
  <c r="K43" i="10"/>
  <c r="J43" i="10"/>
  <c r="I43" i="10"/>
  <c r="H43" i="10"/>
  <c r="J42" i="10"/>
  <c r="K42" i="10" s="1"/>
  <c r="I42" i="10"/>
  <c r="H42" i="10"/>
  <c r="J41" i="10"/>
  <c r="I41" i="10"/>
  <c r="K41" i="10" s="1"/>
  <c r="H41" i="10"/>
  <c r="J40" i="10"/>
  <c r="I40" i="10"/>
  <c r="K40" i="10" s="1"/>
  <c r="H40" i="10"/>
  <c r="J39" i="10"/>
  <c r="K39" i="10" s="1"/>
  <c r="I39" i="10"/>
  <c r="H39" i="10"/>
  <c r="K38" i="10"/>
  <c r="J38" i="10"/>
  <c r="I38" i="10"/>
  <c r="H38" i="10"/>
  <c r="J37" i="10"/>
  <c r="I37" i="10"/>
  <c r="K37" i="10" s="1"/>
  <c r="H37" i="10"/>
  <c r="J36" i="10"/>
  <c r="K36" i="10" s="1"/>
  <c r="I36" i="10"/>
  <c r="H36" i="10"/>
  <c r="K35" i="10"/>
  <c r="J35" i="10"/>
  <c r="I35" i="10"/>
  <c r="H35" i="10"/>
  <c r="J34" i="10"/>
  <c r="I34" i="10"/>
  <c r="K34" i="10" s="1"/>
  <c r="H34" i="10"/>
  <c r="J33" i="10"/>
  <c r="K33" i="10" s="1"/>
  <c r="I33" i="10"/>
  <c r="H33" i="10"/>
  <c r="K32" i="10"/>
  <c r="J32" i="10"/>
  <c r="I32" i="10"/>
  <c r="H32" i="10"/>
  <c r="J31" i="10"/>
  <c r="I31" i="10"/>
  <c r="K31" i="10" s="1"/>
  <c r="H31" i="10"/>
  <c r="J30" i="10"/>
  <c r="K30" i="10" s="1"/>
  <c r="I30" i="10"/>
  <c r="H30" i="10"/>
  <c r="K29" i="10"/>
  <c r="J29" i="10"/>
  <c r="I29" i="10"/>
  <c r="H29" i="10"/>
  <c r="J28" i="10"/>
  <c r="I28" i="10"/>
  <c r="K28" i="10" s="1"/>
  <c r="H28" i="10"/>
  <c r="J27" i="10"/>
  <c r="K27" i="10" s="1"/>
  <c r="I27" i="10"/>
  <c r="H27" i="10"/>
  <c r="K26" i="10"/>
  <c r="J26" i="10"/>
  <c r="I26" i="10"/>
  <c r="H26" i="10"/>
  <c r="J25" i="10"/>
  <c r="I25" i="10"/>
  <c r="K25" i="10" s="1"/>
  <c r="H25" i="10"/>
  <c r="J24" i="10"/>
  <c r="K24" i="10" s="1"/>
  <c r="I24" i="10"/>
  <c r="H24" i="10"/>
  <c r="K23" i="10"/>
  <c r="J23" i="10"/>
  <c r="I23" i="10"/>
  <c r="H23" i="10"/>
  <c r="J22" i="10"/>
  <c r="I22" i="10"/>
  <c r="K22" i="10" s="1"/>
  <c r="H22" i="10"/>
  <c r="J21" i="10"/>
  <c r="K21" i="10" s="1"/>
  <c r="I21" i="10"/>
  <c r="H21" i="10"/>
  <c r="K20" i="10"/>
  <c r="J20" i="10"/>
  <c r="I20" i="10"/>
  <c r="H20" i="10"/>
  <c r="J19" i="10"/>
  <c r="I19" i="10"/>
  <c r="K19" i="10" s="1"/>
  <c r="H19" i="10"/>
  <c r="J18" i="10"/>
  <c r="K18" i="10" s="1"/>
  <c r="I18" i="10"/>
  <c r="H18" i="10"/>
  <c r="K17" i="10"/>
  <c r="J17" i="10"/>
  <c r="I17" i="10"/>
  <c r="H17" i="10"/>
  <c r="J16" i="10"/>
  <c r="I16" i="10"/>
  <c r="K16" i="10" s="1"/>
  <c r="H16" i="10"/>
  <c r="J15" i="10"/>
  <c r="K15" i="10" s="1"/>
  <c r="I15" i="10"/>
  <c r="H15" i="10"/>
  <c r="K14" i="10"/>
  <c r="J14" i="10"/>
  <c r="I14" i="10"/>
  <c r="H14" i="10"/>
  <c r="J13" i="10"/>
  <c r="I13" i="10"/>
  <c r="K13" i="10" s="1"/>
  <c r="H13" i="10"/>
  <c r="J12" i="10"/>
  <c r="K12" i="10" s="1"/>
  <c r="I12" i="10"/>
  <c r="H12" i="10"/>
  <c r="K11" i="10"/>
  <c r="J11" i="10"/>
  <c r="I11" i="10"/>
  <c r="H11" i="10"/>
  <c r="J10" i="10"/>
  <c r="I10" i="10"/>
  <c r="K10" i="10" s="1"/>
  <c r="H10" i="10"/>
  <c r="C108" i="7"/>
  <c r="B79" i="6"/>
  <c r="C78" i="6"/>
  <c r="C77" i="6"/>
  <c r="C79" i="6" s="1"/>
  <c r="C81" i="6"/>
  <c r="C82" i="6"/>
  <c r="B83" i="6"/>
  <c r="M158" i="8"/>
  <c r="O158" i="8"/>
  <c r="Q158" i="8"/>
  <c r="S158" i="8"/>
  <c r="U158" i="8"/>
  <c r="W158" i="8"/>
  <c r="N146" i="8"/>
  <c r="P146" i="8"/>
  <c r="R146" i="8"/>
  <c r="T146" i="8"/>
  <c r="V146" i="8"/>
  <c r="X146" i="8"/>
  <c r="C83" i="6" l="1"/>
  <c r="K163" i="8"/>
  <c r="K200" i="8"/>
  <c r="L200" i="8" s="1"/>
  <c r="K60" i="8"/>
  <c r="K178" i="8"/>
  <c r="K87" i="8"/>
  <c r="K52" i="8"/>
  <c r="K153" i="8"/>
  <c r="K106" i="8"/>
  <c r="K69" i="8"/>
  <c r="K43" i="8"/>
  <c r="K166" i="8"/>
  <c r="K141" i="8"/>
  <c r="K96" i="8"/>
  <c r="K117" i="8"/>
  <c r="K197" i="8"/>
  <c r="L197" i="8" s="1"/>
  <c r="K33" i="8"/>
  <c r="K135" i="8"/>
  <c r="L135" i="8" s="1"/>
  <c r="K125" i="8"/>
  <c r="L125" i="8" s="1"/>
  <c r="K112" i="8"/>
  <c r="K147" i="8"/>
  <c r="K130" i="8"/>
  <c r="L130" i="8" s="1"/>
  <c r="K88" i="8"/>
  <c r="K167" i="8"/>
  <c r="K142" i="8"/>
  <c r="K97" i="8"/>
  <c r="K61" i="8"/>
  <c r="K179" i="8"/>
  <c r="K118" i="8"/>
  <c r="K53" i="8"/>
  <c r="K154" i="8"/>
  <c r="K107" i="8"/>
  <c r="K70" i="8"/>
  <c r="K44" i="8"/>
  <c r="K104" i="8"/>
  <c r="K83" i="8"/>
  <c r="F20" i="1"/>
  <c r="F23" i="1"/>
  <c r="F71" i="1"/>
  <c r="F33" i="1"/>
  <c r="K196" i="8"/>
  <c r="L196" i="8" s="1"/>
  <c r="X196" i="8" s="1"/>
  <c r="K172" i="8"/>
  <c r="L172" i="8" s="1"/>
  <c r="K113" i="8"/>
  <c r="K58" i="8"/>
  <c r="L58" i="8" s="1"/>
  <c r="K18" i="8"/>
  <c r="L18" i="8" s="1"/>
  <c r="K148" i="8"/>
  <c r="K93" i="8"/>
  <c r="L93" i="8" s="1"/>
  <c r="K38" i="8"/>
  <c r="K161" i="8"/>
  <c r="K102" i="8"/>
  <c r="L102" i="8" s="1"/>
  <c r="K49" i="8"/>
  <c r="K136" i="8"/>
  <c r="K81" i="8"/>
  <c r="L81" i="8" s="1"/>
  <c r="K35" i="8"/>
  <c r="L35" i="8" s="1"/>
  <c r="K131" i="8"/>
  <c r="L131" i="8" s="1"/>
  <c r="K76" i="8"/>
  <c r="K32" i="8"/>
  <c r="K183" i="8"/>
  <c r="L183" i="8" s="1"/>
  <c r="K126" i="8"/>
  <c r="L126" i="8" s="1"/>
  <c r="K65" i="8"/>
  <c r="L65" i="8" s="1"/>
  <c r="K29" i="8"/>
  <c r="K36" i="8"/>
  <c r="K59" i="8"/>
  <c r="K82" i="8"/>
  <c r="K114" i="8"/>
  <c r="K137" i="8"/>
  <c r="K173" i="8"/>
  <c r="K39" i="8"/>
  <c r="K66" i="8"/>
  <c r="K94" i="8"/>
  <c r="K127" i="8"/>
  <c r="K149" i="8"/>
  <c r="K184" i="8"/>
  <c r="K30" i="8"/>
  <c r="M30" i="8" s="1"/>
  <c r="K50" i="8"/>
  <c r="K77" i="8"/>
  <c r="K103" i="8"/>
  <c r="K132" i="8"/>
  <c r="K162" i="8"/>
  <c r="X197" i="8"/>
  <c r="K19" i="8"/>
  <c r="F14" i="17"/>
  <c r="G14" i="17" s="1"/>
  <c r="G17" i="17" s="1"/>
  <c r="F14" i="14"/>
  <c r="G14" i="14" s="1"/>
  <c r="G17" i="14" s="1"/>
  <c r="F15" i="17"/>
  <c r="G15" i="17" s="1"/>
  <c r="F15" i="14"/>
  <c r="G15" i="14" s="1"/>
  <c r="G13" i="4"/>
  <c r="H13" i="4" s="1"/>
  <c r="K86" i="8"/>
  <c r="K73" i="8"/>
  <c r="K63" i="8"/>
  <c r="K105" i="8"/>
  <c r="K51" i="8"/>
  <c r="K165" i="8"/>
  <c r="K42" i="8"/>
  <c r="F16" i="14"/>
  <c r="G16" i="14" s="1"/>
  <c r="F16" i="17"/>
  <c r="G16" i="17" s="1"/>
  <c r="K176" i="8"/>
  <c r="K150" i="8"/>
  <c r="K138" i="8"/>
  <c r="K115" i="8"/>
  <c r="K188" i="8"/>
  <c r="K133" i="8"/>
  <c r="L133" i="8" s="1"/>
  <c r="K62" i="8"/>
  <c r="K190" i="8"/>
  <c r="K128" i="8"/>
  <c r="K41" i="8"/>
  <c r="K181" i="8"/>
  <c r="K121" i="8"/>
  <c r="K164" i="8"/>
  <c r="K95" i="8"/>
  <c r="K157" i="8"/>
  <c r="K85" i="8"/>
  <c r="K145" i="8"/>
  <c r="K72" i="8"/>
  <c r="G12" i="4"/>
  <c r="H12" i="4" s="1"/>
  <c r="J12" i="12"/>
  <c r="M21" i="8"/>
  <c r="X21" i="8"/>
  <c r="X22" i="8"/>
  <c r="R22" i="8"/>
  <c r="W22" i="8"/>
  <c r="Q22" i="8"/>
  <c r="O22" i="8"/>
  <c r="P22" i="8"/>
  <c r="V22" i="8"/>
  <c r="T22" i="8"/>
  <c r="N22" i="8"/>
  <c r="S22" i="8"/>
  <c r="M22" i="8"/>
  <c r="U22" i="8"/>
  <c r="I45" i="2"/>
  <c r="J12" i="11"/>
  <c r="J14" i="11"/>
  <c r="J16" i="11"/>
  <c r="J18" i="11"/>
  <c r="J20" i="11"/>
  <c r="J23" i="11"/>
  <c r="J26" i="11"/>
  <c r="J29" i="11"/>
  <c r="J31" i="11"/>
  <c r="J33" i="11"/>
  <c r="J38" i="11"/>
  <c r="J13" i="11"/>
  <c r="J15" i="11"/>
  <c r="J17" i="11"/>
  <c r="J19" i="11"/>
  <c r="J21" i="11"/>
  <c r="J24" i="11"/>
  <c r="J28" i="11"/>
  <c r="J30" i="11"/>
  <c r="J32" i="11"/>
  <c r="J36" i="11"/>
  <c r="J40" i="11"/>
  <c r="V191" i="8"/>
  <c r="U191" i="8"/>
  <c r="T191" i="8"/>
  <c r="S191" i="8"/>
  <c r="P191" i="8"/>
  <c r="O191" i="8"/>
  <c r="N191" i="8"/>
  <c r="M191" i="8"/>
  <c r="X171" i="8"/>
  <c r="W171" i="8"/>
  <c r="V171" i="8"/>
  <c r="T171" i="8"/>
  <c r="S171" i="8"/>
  <c r="R171" i="8"/>
  <c r="Q171" i="8"/>
  <c r="N171" i="8"/>
  <c r="M171" i="8"/>
  <c r="P169" i="8"/>
  <c r="P168" i="8"/>
  <c r="P162" i="8"/>
  <c r="N156" i="8"/>
  <c r="N150" i="8"/>
  <c r="X134" i="8"/>
  <c r="W134" i="8"/>
  <c r="U134" i="8"/>
  <c r="T134" i="8"/>
  <c r="S134" i="8"/>
  <c r="R134" i="8"/>
  <c r="P134" i="8"/>
  <c r="O134" i="8"/>
  <c r="N134" i="8"/>
  <c r="M134" i="8"/>
  <c r="X129" i="8"/>
  <c r="W129" i="8"/>
  <c r="V129" i="8"/>
  <c r="T129" i="8"/>
  <c r="S129" i="8"/>
  <c r="R129" i="8"/>
  <c r="Q129" i="8"/>
  <c r="P129" i="8"/>
  <c r="N129" i="8"/>
  <c r="M129" i="8"/>
  <c r="W122" i="8"/>
  <c r="U122" i="8"/>
  <c r="S122" i="8"/>
  <c r="Q122" i="8"/>
  <c r="O122" i="8"/>
  <c r="M122" i="8"/>
  <c r="V120" i="8"/>
  <c r="W111" i="8"/>
  <c r="V111" i="8"/>
  <c r="T111" i="8"/>
  <c r="S111" i="8"/>
  <c r="Q111" i="8"/>
  <c r="P111" i="8"/>
  <c r="N111" i="8"/>
  <c r="M111" i="8"/>
  <c r="X102" i="8"/>
  <c r="W101" i="8"/>
  <c r="U101" i="8"/>
  <c r="S101" i="8"/>
  <c r="Q101" i="8"/>
  <c r="O101" i="8"/>
  <c r="M101" i="8"/>
  <c r="X92" i="8"/>
  <c r="V92" i="8"/>
  <c r="T92" i="8"/>
  <c r="R92" i="8"/>
  <c r="P92" i="8"/>
  <c r="N92" i="8"/>
  <c r="U89" i="8"/>
  <c r="O84" i="8"/>
  <c r="P69" i="8"/>
  <c r="X64" i="8"/>
  <c r="V64" i="8"/>
  <c r="T64" i="8"/>
  <c r="R64" i="8"/>
  <c r="P64" i="8"/>
  <c r="N64" i="8"/>
  <c r="U58" i="8"/>
  <c r="T56" i="8"/>
  <c r="X48" i="8"/>
  <c r="W48" i="8"/>
  <c r="V48" i="8"/>
  <c r="U48" i="8"/>
  <c r="T48" i="8"/>
  <c r="S48" i="8"/>
  <c r="R48" i="8"/>
  <c r="Q48" i="8"/>
  <c r="O48" i="8"/>
  <c r="M48" i="8"/>
  <c r="N45" i="8"/>
  <c r="N44" i="8"/>
  <c r="N40" i="8"/>
  <c r="X37" i="8"/>
  <c r="W37" i="8"/>
  <c r="V37" i="8"/>
  <c r="U37" i="8"/>
  <c r="T37" i="8"/>
  <c r="S37" i="8"/>
  <c r="R37" i="8"/>
  <c r="Q37" i="8"/>
  <c r="P37" i="8"/>
  <c r="O37" i="8"/>
  <c r="N37" i="8"/>
  <c r="X31" i="8"/>
  <c r="M29" i="8"/>
  <c r="M25" i="8"/>
  <c r="X24" i="8"/>
  <c r="W24" i="8"/>
  <c r="V24" i="8"/>
  <c r="U24" i="8"/>
  <c r="T24" i="8"/>
  <c r="S24" i="8"/>
  <c r="R24" i="8"/>
  <c r="Q24" i="8"/>
  <c r="P24" i="8"/>
  <c r="O24" i="8"/>
  <c r="N24" i="8"/>
  <c r="S20" i="8"/>
  <c r="B106" i="7"/>
  <c r="C105" i="7"/>
  <c r="C104" i="7"/>
  <c r="C102" i="7"/>
  <c r="B102" i="7"/>
  <c r="C101" i="7"/>
  <c r="C100" i="7"/>
  <c r="C99" i="7"/>
  <c r="B97" i="7"/>
  <c r="C96" i="7"/>
  <c r="C95" i="7"/>
  <c r="C94" i="7"/>
  <c r="C97" i="7" s="1"/>
  <c r="C92" i="7"/>
  <c r="B92" i="7"/>
  <c r="C91" i="7"/>
  <c r="C90" i="7"/>
  <c r="C89" i="7"/>
  <c r="B87" i="7"/>
  <c r="C87" i="7" s="1"/>
  <c r="C86" i="7"/>
  <c r="C85" i="7"/>
  <c r="C84" i="7"/>
  <c r="B82" i="7"/>
  <c r="C81" i="7"/>
  <c r="C80" i="7"/>
  <c r="C79" i="7"/>
  <c r="C82" i="7" s="1"/>
  <c r="B77" i="7"/>
  <c r="C76" i="7"/>
  <c r="C75" i="7"/>
  <c r="C74" i="7"/>
  <c r="C77" i="7" s="1"/>
  <c r="B72" i="7"/>
  <c r="C71" i="7"/>
  <c r="C70" i="7"/>
  <c r="C69" i="7"/>
  <c r="C72" i="7" s="1"/>
  <c r="C67" i="7"/>
  <c r="B67" i="7"/>
  <c r="C66" i="7"/>
  <c r="C65" i="7"/>
  <c r="C64" i="7"/>
  <c r="C62" i="7"/>
  <c r="B62" i="7"/>
  <c r="C61" i="7"/>
  <c r="C60" i="7"/>
  <c r="C59" i="7"/>
  <c r="B57" i="7"/>
  <c r="C56" i="7"/>
  <c r="C55" i="7"/>
  <c r="C57" i="7" s="1"/>
  <c r="C54" i="7"/>
  <c r="B52" i="7"/>
  <c r="C51" i="7"/>
  <c r="C50" i="7"/>
  <c r="C49" i="7"/>
  <c r="C52" i="7" s="1"/>
  <c r="C47" i="7"/>
  <c r="C46" i="7"/>
  <c r="B44" i="7"/>
  <c r="C44" i="7" s="1"/>
  <c r="C43" i="7"/>
  <c r="C42" i="7"/>
  <c r="C41" i="7"/>
  <c r="B39" i="7"/>
  <c r="C38" i="7"/>
  <c r="C37" i="7"/>
  <c r="C36" i="7"/>
  <c r="C39" i="7" s="1"/>
  <c r="B34" i="7"/>
  <c r="C33" i="7"/>
  <c r="C32" i="7"/>
  <c r="C34" i="7" s="1"/>
  <c r="C30" i="7"/>
  <c r="B30" i="7"/>
  <c r="C29" i="7"/>
  <c r="C28" i="7"/>
  <c r="C27" i="7"/>
  <c r="C25" i="7"/>
  <c r="B25" i="7"/>
  <c r="C24" i="7"/>
  <c r="C23" i="7"/>
  <c r="B21" i="7"/>
  <c r="C20" i="7"/>
  <c r="C19" i="7"/>
  <c r="C21" i="7" s="1"/>
  <c r="C17" i="7"/>
  <c r="C16" i="7"/>
  <c r="B91" i="6"/>
  <c r="C90" i="6"/>
  <c r="C89" i="6"/>
  <c r="B87" i="6"/>
  <c r="C86" i="6"/>
  <c r="C85" i="6"/>
  <c r="C87" i="6" s="1"/>
  <c r="B75" i="6"/>
  <c r="C74" i="6"/>
  <c r="C73" i="6"/>
  <c r="B71" i="6"/>
  <c r="C70" i="6"/>
  <c r="C69" i="6"/>
  <c r="B67" i="6"/>
  <c r="C66" i="6"/>
  <c r="C65" i="6"/>
  <c r="B63" i="6"/>
  <c r="C62" i="6"/>
  <c r="C61" i="6"/>
  <c r="C63" i="6" s="1"/>
  <c r="B59" i="6"/>
  <c r="C58" i="6"/>
  <c r="C57" i="6"/>
  <c r="B55" i="6"/>
  <c r="C54" i="6"/>
  <c r="C53" i="6"/>
  <c r="B51" i="6"/>
  <c r="C50" i="6"/>
  <c r="C51" i="6" s="1"/>
  <c r="C49" i="6"/>
  <c r="B47" i="6"/>
  <c r="C46" i="6"/>
  <c r="C45" i="6"/>
  <c r="C43" i="6"/>
  <c r="B41" i="6"/>
  <c r="C40" i="6"/>
  <c r="C39" i="6"/>
  <c r="B37" i="6"/>
  <c r="C36" i="6"/>
  <c r="C35" i="6"/>
  <c r="C37" i="6" s="1"/>
  <c r="B33" i="6"/>
  <c r="C33" i="6" s="1"/>
  <c r="C32" i="6"/>
  <c r="C31" i="6"/>
  <c r="B29" i="6"/>
  <c r="C28" i="6"/>
  <c r="C27" i="6"/>
  <c r="C29" i="6" s="1"/>
  <c r="B25" i="6"/>
  <c r="C24" i="6"/>
  <c r="C23" i="6"/>
  <c r="C25" i="6" s="1"/>
  <c r="B21" i="6"/>
  <c r="C20" i="6"/>
  <c r="C21" i="6" s="1"/>
  <c r="C16" i="6"/>
  <c r="C17" i="6" s="1"/>
  <c r="E15" i="5"/>
  <c r="H19" i="4"/>
  <c r="H18" i="4"/>
  <c r="H17" i="4"/>
  <c r="H16" i="4"/>
  <c r="H15" i="4"/>
  <c r="H14" i="4"/>
  <c r="L38" i="8" l="1"/>
  <c r="N38" i="8" s="1"/>
  <c r="S83" i="8"/>
  <c r="N53" i="8"/>
  <c r="P167" i="8"/>
  <c r="X94" i="8"/>
  <c r="L33" i="8"/>
  <c r="S33" i="8" s="1"/>
  <c r="N43" i="8"/>
  <c r="N41" i="8"/>
  <c r="N42" i="8"/>
  <c r="U86" i="8"/>
  <c r="T50" i="8"/>
  <c r="M66" i="8"/>
  <c r="Q59" i="8"/>
  <c r="L32" i="8"/>
  <c r="W32" i="8" s="1"/>
  <c r="Q136" i="8"/>
  <c r="V148" i="8"/>
  <c r="Q72" i="8"/>
  <c r="L128" i="8"/>
  <c r="U128" i="8" s="1"/>
  <c r="S138" i="8"/>
  <c r="P165" i="8"/>
  <c r="N39" i="8"/>
  <c r="L36" i="8"/>
  <c r="M36" i="8" s="1"/>
  <c r="S76" i="8"/>
  <c r="L49" i="8"/>
  <c r="V49" i="8" s="1"/>
  <c r="L147" i="8"/>
  <c r="N147" i="8" s="1"/>
  <c r="P117" i="8"/>
  <c r="V51" i="8"/>
  <c r="L112" i="8"/>
  <c r="X112" i="8" s="1"/>
  <c r="N153" i="8"/>
  <c r="U163" i="8"/>
  <c r="P121" i="8"/>
  <c r="L127" i="8"/>
  <c r="O127" i="8" s="1"/>
  <c r="P166" i="8"/>
  <c r="S145" i="8"/>
  <c r="P164" i="8"/>
  <c r="R105" i="8"/>
  <c r="L132" i="8"/>
  <c r="V132" i="8" s="1"/>
  <c r="S137" i="8"/>
  <c r="P161" i="8"/>
  <c r="X113" i="8"/>
  <c r="S142" i="8"/>
  <c r="K194" i="8"/>
  <c r="G18" i="14"/>
  <c r="K27" i="8"/>
  <c r="G18" i="17"/>
  <c r="C67" i="6"/>
  <c r="C75" i="6"/>
  <c r="C55" i="6"/>
  <c r="K174" i="8"/>
  <c r="O200" i="8"/>
  <c r="U200" i="8"/>
  <c r="P200" i="8"/>
  <c r="V200" i="8"/>
  <c r="Q200" i="8"/>
  <c r="W200" i="8"/>
  <c r="T200" i="8"/>
  <c r="R200" i="8"/>
  <c r="X200" i="8"/>
  <c r="S200" i="8"/>
  <c r="M200" i="8"/>
  <c r="N200" i="8"/>
  <c r="V192" i="8"/>
  <c r="T192" i="8"/>
  <c r="W180" i="8"/>
  <c r="Q180" i="8"/>
  <c r="X33" i="8"/>
  <c r="M33" i="8"/>
  <c r="Q178" i="8"/>
  <c r="W178" i="8"/>
  <c r="Q179" i="8"/>
  <c r="W179" i="8"/>
  <c r="W172" i="8"/>
  <c r="Q172" i="8"/>
  <c r="X183" i="8"/>
  <c r="R183" i="8"/>
  <c r="R184" i="8"/>
  <c r="X184" i="8"/>
  <c r="W173" i="8"/>
  <c r="Q173" i="8"/>
  <c r="K195" i="8"/>
  <c r="K28" i="8"/>
  <c r="M28" i="8" s="1"/>
  <c r="W176" i="8"/>
  <c r="Q176" i="8"/>
  <c r="X188" i="8"/>
  <c r="R188" i="8"/>
  <c r="X190" i="8"/>
  <c r="R190" i="8"/>
  <c r="W181" i="8"/>
  <c r="Q181" i="8"/>
  <c r="K189" i="8"/>
  <c r="K170" i="8"/>
  <c r="N75" i="8"/>
  <c r="T75" i="8"/>
  <c r="U75" i="8"/>
  <c r="V75" i="8"/>
  <c r="O75" i="8"/>
  <c r="Q75" i="8"/>
  <c r="W75" i="8"/>
  <c r="S75" i="8"/>
  <c r="R75" i="8"/>
  <c r="X75" i="8"/>
  <c r="M75" i="8"/>
  <c r="P75" i="8"/>
  <c r="N192" i="8"/>
  <c r="M35" i="8"/>
  <c r="V69" i="8"/>
  <c r="K23" i="8"/>
  <c r="Q84" i="8"/>
  <c r="P156" i="8"/>
  <c r="W69" i="8"/>
  <c r="T94" i="8"/>
  <c r="P153" i="8"/>
  <c r="Q69" i="8"/>
  <c r="C47" i="6"/>
  <c r="C41" i="6"/>
  <c r="C71" i="6"/>
  <c r="C59" i="6"/>
  <c r="C91" i="6"/>
  <c r="X71" i="8"/>
  <c r="S71" i="8"/>
  <c r="R71" i="8"/>
  <c r="M71" i="8"/>
  <c r="P96" i="8"/>
  <c r="R96" i="8"/>
  <c r="T96" i="8"/>
  <c r="U126" i="8"/>
  <c r="O126" i="8"/>
  <c r="P155" i="8"/>
  <c r="N155" i="8"/>
  <c r="T155" i="8"/>
  <c r="R155" i="8"/>
  <c r="P93" i="8"/>
  <c r="R93" i="8"/>
  <c r="T93" i="8"/>
  <c r="X97" i="8"/>
  <c r="R97" i="8"/>
  <c r="P97" i="8"/>
  <c r="N97" i="8"/>
  <c r="T97" i="8"/>
  <c r="S143" i="8"/>
  <c r="W143" i="8"/>
  <c r="T19" i="8"/>
  <c r="O19" i="8"/>
  <c r="V19" i="8"/>
  <c r="U19" i="8"/>
  <c r="P19" i="8"/>
  <c r="R54" i="8"/>
  <c r="X54" i="8"/>
  <c r="M77" i="8"/>
  <c r="X77" i="8"/>
  <c r="S77" i="8"/>
  <c r="R77" i="8"/>
  <c r="P149" i="8"/>
  <c r="N149" i="8"/>
  <c r="T149" i="8"/>
  <c r="R149" i="8"/>
  <c r="W63" i="8"/>
  <c r="M63" i="8"/>
  <c r="S73" i="8"/>
  <c r="T73" i="8"/>
  <c r="O73" i="8"/>
  <c r="N73" i="8"/>
  <c r="U73" i="8"/>
  <c r="M82" i="8"/>
  <c r="W82" i="8"/>
  <c r="X100" i="8"/>
  <c r="R100" i="8"/>
  <c r="P100" i="8"/>
  <c r="N100" i="8"/>
  <c r="T100" i="8"/>
  <c r="S144" i="8"/>
  <c r="M144" i="8"/>
  <c r="W65" i="8"/>
  <c r="O65" i="8"/>
  <c r="V65" i="8"/>
  <c r="U65" i="8"/>
  <c r="P65" i="8"/>
  <c r="T52" i="8"/>
  <c r="U52" i="8"/>
  <c r="P52" i="8"/>
  <c r="O52" i="8"/>
  <c r="V52" i="8"/>
  <c r="W60" i="8"/>
  <c r="M60" i="8"/>
  <c r="S70" i="8"/>
  <c r="U70" i="8"/>
  <c r="T70" i="8"/>
  <c r="O70" i="8"/>
  <c r="N70" i="8"/>
  <c r="S135" i="8"/>
  <c r="W135" i="8"/>
  <c r="S141" i="8"/>
  <c r="M141" i="8"/>
  <c r="T20" i="8"/>
  <c r="X32" i="8"/>
  <c r="U49" i="8"/>
  <c r="T76" i="8"/>
  <c r="P112" i="8"/>
  <c r="M138" i="8"/>
  <c r="O142" i="8"/>
  <c r="P76" i="8"/>
  <c r="U76" i="8"/>
  <c r="R112" i="8"/>
  <c r="W138" i="8"/>
  <c r="U142" i="8"/>
  <c r="U161" i="8"/>
  <c r="U165" i="8"/>
  <c r="U169" i="8"/>
  <c r="R32" i="8"/>
  <c r="N76" i="8"/>
  <c r="S86" i="8"/>
  <c r="N94" i="8"/>
  <c r="Q132" i="8"/>
  <c r="O137" i="8"/>
  <c r="N20" i="8"/>
  <c r="O76" i="8"/>
  <c r="P94" i="8"/>
  <c r="U167" i="8"/>
  <c r="W191" i="8"/>
  <c r="O145" i="8"/>
  <c r="V72" i="8"/>
  <c r="W72" i="8"/>
  <c r="H20" i="4"/>
  <c r="K116" i="8"/>
  <c r="K152" i="8"/>
  <c r="K91" i="8"/>
  <c r="K68" i="8"/>
  <c r="K177" i="8"/>
  <c r="K139" i="8"/>
  <c r="K108" i="8"/>
  <c r="K47" i="8"/>
  <c r="K98" i="8"/>
  <c r="K55" i="8"/>
  <c r="V18" i="8"/>
  <c r="P18" i="8"/>
  <c r="U18" i="8"/>
  <c r="O18" i="8"/>
  <c r="S18" i="8"/>
  <c r="M18" i="8"/>
  <c r="T18" i="8"/>
  <c r="R18" i="8"/>
  <c r="Q18" i="8"/>
  <c r="N18" i="8"/>
  <c r="W18" i="8"/>
  <c r="X18" i="8"/>
  <c r="S58" i="8"/>
  <c r="Q58" i="8"/>
  <c r="O58" i="8"/>
  <c r="M58" i="8"/>
  <c r="W58" i="8"/>
  <c r="U106" i="8"/>
  <c r="R106" i="8"/>
  <c r="O106" i="8"/>
  <c r="X106" i="8"/>
  <c r="X20" i="8"/>
  <c r="R20" i="8"/>
  <c r="W20" i="8"/>
  <c r="Q20" i="8"/>
  <c r="V20" i="8"/>
  <c r="P20" i="8"/>
  <c r="U20" i="8"/>
  <c r="O20" i="8"/>
  <c r="V32" i="8"/>
  <c r="P32" i="8"/>
  <c r="U32" i="8"/>
  <c r="O32" i="8"/>
  <c r="T32" i="8"/>
  <c r="N32" i="8"/>
  <c r="S32" i="8"/>
  <c r="M32" i="8"/>
  <c r="Q51" i="8"/>
  <c r="N51" i="8"/>
  <c r="S56" i="8"/>
  <c r="M56" i="8"/>
  <c r="X56" i="8"/>
  <c r="R56" i="8"/>
  <c r="W56" i="8"/>
  <c r="Q56" i="8"/>
  <c r="V56" i="8"/>
  <c r="P56" i="8"/>
  <c r="U56" i="8"/>
  <c r="O56" i="8"/>
  <c r="S61" i="8"/>
  <c r="Q61" i="8"/>
  <c r="O61" i="8"/>
  <c r="M61" i="8"/>
  <c r="W61" i="8"/>
  <c r="S67" i="8"/>
  <c r="W67" i="8"/>
  <c r="Q67" i="8"/>
  <c r="V67" i="8"/>
  <c r="P67" i="8"/>
  <c r="T67" i="8"/>
  <c r="R67" i="8"/>
  <c r="O67" i="8"/>
  <c r="N67" i="8"/>
  <c r="X67" i="8"/>
  <c r="M67" i="8"/>
  <c r="U103" i="8"/>
  <c r="R103" i="8"/>
  <c r="O103" i="8"/>
  <c r="X103" i="8"/>
  <c r="T95" i="8"/>
  <c r="R95" i="8"/>
  <c r="P95" i="8"/>
  <c r="N95" i="8"/>
  <c r="X95" i="8"/>
  <c r="V95" i="8"/>
  <c r="C106" i="7"/>
  <c r="M20" i="8"/>
  <c r="Q32" i="8"/>
  <c r="W54" i="8"/>
  <c r="Q54" i="8"/>
  <c r="V54" i="8"/>
  <c r="P54" i="8"/>
  <c r="U54" i="8"/>
  <c r="O54" i="8"/>
  <c r="T54" i="8"/>
  <c r="N54" i="8"/>
  <c r="S54" i="8"/>
  <c r="M54" i="8"/>
  <c r="N56" i="8"/>
  <c r="O59" i="8"/>
  <c r="M59" i="8"/>
  <c r="W59" i="8"/>
  <c r="U59" i="8"/>
  <c r="S59" i="8"/>
  <c r="U61" i="8"/>
  <c r="U67" i="8"/>
  <c r="U88" i="8"/>
  <c r="S88" i="8"/>
  <c r="Q88" i="8"/>
  <c r="O88" i="8"/>
  <c r="W88" i="8"/>
  <c r="M88" i="8"/>
  <c r="S50" i="8"/>
  <c r="M50" i="8"/>
  <c r="X50" i="8"/>
  <c r="R50" i="8"/>
  <c r="W50" i="8"/>
  <c r="Q50" i="8"/>
  <c r="V50" i="8"/>
  <c r="P50" i="8"/>
  <c r="U50" i="8"/>
  <c r="O50" i="8"/>
  <c r="O62" i="8"/>
  <c r="M62" i="8"/>
  <c r="W62" i="8"/>
  <c r="U62" i="8"/>
  <c r="S62" i="8"/>
  <c r="S66" i="8"/>
  <c r="V66" i="8"/>
  <c r="N50" i="8"/>
  <c r="S53" i="8"/>
  <c r="V53" i="8"/>
  <c r="Q62" i="8"/>
  <c r="M81" i="8"/>
  <c r="W81" i="8"/>
  <c r="U81" i="8"/>
  <c r="S81" i="8"/>
  <c r="Q81" i="8"/>
  <c r="O81" i="8"/>
  <c r="Q19" i="8"/>
  <c r="W19" i="8"/>
  <c r="Q52" i="8"/>
  <c r="W52" i="8"/>
  <c r="O60" i="8"/>
  <c r="O63" i="8"/>
  <c r="Q65" i="8"/>
  <c r="Q83" i="8"/>
  <c r="O83" i="8"/>
  <c r="M83" i="8"/>
  <c r="W83" i="8"/>
  <c r="R114" i="8"/>
  <c r="N114" i="8"/>
  <c r="X114" i="8"/>
  <c r="V114" i="8"/>
  <c r="T114" i="8"/>
  <c r="P114" i="8"/>
  <c r="M137" i="8"/>
  <c r="U137" i="8"/>
  <c r="W137" i="8"/>
  <c r="Q137" i="8"/>
  <c r="Q191" i="8"/>
  <c r="R19" i="8"/>
  <c r="X19" i="8"/>
  <c r="R52" i="8"/>
  <c r="X52" i="8"/>
  <c r="Q60" i="8"/>
  <c r="Q63" i="8"/>
  <c r="R65" i="8"/>
  <c r="X65" i="8"/>
  <c r="U85" i="8"/>
  <c r="S85" i="8"/>
  <c r="Q85" i="8"/>
  <c r="O85" i="8"/>
  <c r="M87" i="8"/>
  <c r="W87" i="8"/>
  <c r="U87" i="8"/>
  <c r="S87" i="8"/>
  <c r="U104" i="8"/>
  <c r="R104" i="8"/>
  <c r="O104" i="8"/>
  <c r="U107" i="8"/>
  <c r="R107" i="8"/>
  <c r="O107" i="8"/>
  <c r="X110" i="8"/>
  <c r="U110" i="8"/>
  <c r="R110" i="8"/>
  <c r="O110" i="8"/>
  <c r="M19" i="8"/>
  <c r="S19" i="8"/>
  <c r="M49" i="8"/>
  <c r="M52" i="8"/>
  <c r="S52" i="8"/>
  <c r="S60" i="8"/>
  <c r="S63" i="8"/>
  <c r="M65" i="8"/>
  <c r="S65" i="8"/>
  <c r="U69" i="8"/>
  <c r="O69" i="8"/>
  <c r="T69" i="8"/>
  <c r="S69" i="8"/>
  <c r="M69" i="8"/>
  <c r="X69" i="8"/>
  <c r="R69" i="8"/>
  <c r="U72" i="8"/>
  <c r="O72" i="8"/>
  <c r="T72" i="8"/>
  <c r="N72" i="8"/>
  <c r="S72" i="8"/>
  <c r="M72" i="8"/>
  <c r="X72" i="8"/>
  <c r="R72" i="8"/>
  <c r="U83" i="8"/>
  <c r="M85" i="8"/>
  <c r="O87" i="8"/>
  <c r="Q89" i="8"/>
  <c r="O89" i="8"/>
  <c r="M89" i="8"/>
  <c r="W89" i="8"/>
  <c r="X104" i="8"/>
  <c r="X107" i="8"/>
  <c r="N115" i="8"/>
  <c r="V115" i="8"/>
  <c r="T115" i="8"/>
  <c r="X115" i="8"/>
  <c r="R115" i="8"/>
  <c r="V133" i="8"/>
  <c r="Q133" i="8"/>
  <c r="N19" i="8"/>
  <c r="N52" i="8"/>
  <c r="U60" i="8"/>
  <c r="U63" i="8"/>
  <c r="N65" i="8"/>
  <c r="T65" i="8"/>
  <c r="N69" i="8"/>
  <c r="W71" i="8"/>
  <c r="Q71" i="8"/>
  <c r="V71" i="8"/>
  <c r="P71" i="8"/>
  <c r="U71" i="8"/>
  <c r="O71" i="8"/>
  <c r="T71" i="8"/>
  <c r="N71" i="8"/>
  <c r="P72" i="8"/>
  <c r="W77" i="8"/>
  <c r="Q77" i="8"/>
  <c r="V77" i="8"/>
  <c r="P77" i="8"/>
  <c r="U77" i="8"/>
  <c r="O77" i="8"/>
  <c r="T77" i="8"/>
  <c r="N77" i="8"/>
  <c r="U82" i="8"/>
  <c r="S82" i="8"/>
  <c r="Q82" i="8"/>
  <c r="O82" i="8"/>
  <c r="M84" i="8"/>
  <c r="W84" i="8"/>
  <c r="U84" i="8"/>
  <c r="S84" i="8"/>
  <c r="W85" i="8"/>
  <c r="Q87" i="8"/>
  <c r="S89" i="8"/>
  <c r="U102" i="8"/>
  <c r="R102" i="8"/>
  <c r="O102" i="8"/>
  <c r="U105" i="8"/>
  <c r="P115" i="8"/>
  <c r="N118" i="8"/>
  <c r="V118" i="8"/>
  <c r="T118" i="8"/>
  <c r="X118" i="8"/>
  <c r="R118" i="8"/>
  <c r="P118" i="8"/>
  <c r="V130" i="8"/>
  <c r="Q130" i="8"/>
  <c r="Q86" i="8"/>
  <c r="O86" i="8"/>
  <c r="M86" i="8"/>
  <c r="W86" i="8"/>
  <c r="V131" i="8"/>
  <c r="Q131" i="8"/>
  <c r="U141" i="8"/>
  <c r="Q141" i="8"/>
  <c r="O141" i="8"/>
  <c r="W141" i="8"/>
  <c r="Q145" i="8"/>
  <c r="M145" i="8"/>
  <c r="W145" i="8"/>
  <c r="U145" i="8"/>
  <c r="T148" i="8"/>
  <c r="R148" i="8"/>
  <c r="P148" i="8"/>
  <c r="N148" i="8"/>
  <c r="X148" i="8"/>
  <c r="P70" i="8"/>
  <c r="V70" i="8"/>
  <c r="P73" i="8"/>
  <c r="V73" i="8"/>
  <c r="V76" i="8"/>
  <c r="V93" i="8"/>
  <c r="R94" i="8"/>
  <c r="V96" i="8"/>
  <c r="R117" i="8"/>
  <c r="N117" i="8"/>
  <c r="X117" i="8"/>
  <c r="N121" i="8"/>
  <c r="V121" i="8"/>
  <c r="T121" i="8"/>
  <c r="U144" i="8"/>
  <c r="Q144" i="8"/>
  <c r="O144" i="8"/>
  <c r="X147" i="8"/>
  <c r="V147" i="8"/>
  <c r="T147" i="8"/>
  <c r="R147" i="8"/>
  <c r="X150" i="8"/>
  <c r="V150" i="8"/>
  <c r="T150" i="8"/>
  <c r="R150" i="8"/>
  <c r="U162" i="8"/>
  <c r="Q70" i="8"/>
  <c r="W70" i="8"/>
  <c r="Q73" i="8"/>
  <c r="W73" i="8"/>
  <c r="Q76" i="8"/>
  <c r="W76" i="8"/>
  <c r="X93" i="8"/>
  <c r="X96" i="8"/>
  <c r="V113" i="8"/>
  <c r="R113" i="8"/>
  <c r="P113" i="8"/>
  <c r="R120" i="8"/>
  <c r="N120" i="8"/>
  <c r="X120" i="8"/>
  <c r="O125" i="8"/>
  <c r="U135" i="8"/>
  <c r="Q135" i="8"/>
  <c r="O135" i="8"/>
  <c r="M143" i="8"/>
  <c r="U143" i="8"/>
  <c r="T154" i="8"/>
  <c r="R154" i="8"/>
  <c r="P154" i="8"/>
  <c r="N154" i="8"/>
  <c r="T157" i="8"/>
  <c r="R157" i="8"/>
  <c r="P157" i="8"/>
  <c r="N157" i="8"/>
  <c r="R70" i="8"/>
  <c r="X70" i="8"/>
  <c r="R73" i="8"/>
  <c r="X73" i="8"/>
  <c r="R76" i="8"/>
  <c r="X76" i="8"/>
  <c r="N93" i="8"/>
  <c r="V94" i="8"/>
  <c r="N96" i="8"/>
  <c r="V97" i="8"/>
  <c r="V100" i="8"/>
  <c r="N112" i="8"/>
  <c r="V112" i="8"/>
  <c r="T112" i="8"/>
  <c r="N113" i="8"/>
  <c r="T117" i="8"/>
  <c r="P120" i="8"/>
  <c r="R121" i="8"/>
  <c r="U125" i="8"/>
  <c r="U127" i="8"/>
  <c r="M135" i="8"/>
  <c r="Q142" i="8"/>
  <c r="M142" i="8"/>
  <c r="W142" i="8"/>
  <c r="O143" i="8"/>
  <c r="P147" i="8"/>
  <c r="P150" i="8"/>
  <c r="V154" i="8"/>
  <c r="V157" i="8"/>
  <c r="M70" i="8"/>
  <c r="M73" i="8"/>
  <c r="M76" i="8"/>
  <c r="T113" i="8"/>
  <c r="V117" i="8"/>
  <c r="T120" i="8"/>
  <c r="X121" i="8"/>
  <c r="U138" i="8"/>
  <c r="Q138" i="8"/>
  <c r="O138" i="8"/>
  <c r="Q143" i="8"/>
  <c r="W144" i="8"/>
  <c r="X153" i="8"/>
  <c r="V153" i="8"/>
  <c r="T153" i="8"/>
  <c r="R153" i="8"/>
  <c r="X154" i="8"/>
  <c r="X156" i="8"/>
  <c r="V156" i="8"/>
  <c r="T156" i="8"/>
  <c r="R156" i="8"/>
  <c r="X157" i="8"/>
  <c r="U164" i="8"/>
  <c r="U168" i="8"/>
  <c r="V149" i="8"/>
  <c r="V155" i="8"/>
  <c r="X149" i="8"/>
  <c r="X155" i="8"/>
  <c r="N47" i="8" l="1"/>
  <c r="N66" i="8"/>
  <c r="P49" i="8"/>
  <c r="L194" i="8"/>
  <c r="X194" i="8" s="1"/>
  <c r="P163" i="8"/>
  <c r="O128" i="8"/>
  <c r="T66" i="8"/>
  <c r="U136" i="8"/>
  <c r="W53" i="8"/>
  <c r="W66" i="8"/>
  <c r="O51" i="8"/>
  <c r="S139" i="8"/>
  <c r="O49" i="8"/>
  <c r="L195" i="8"/>
  <c r="V33" i="8"/>
  <c r="Q53" i="8"/>
  <c r="M37" i="8"/>
  <c r="Y35" i="8" s="1"/>
  <c r="X105" i="8"/>
  <c r="T49" i="8"/>
  <c r="T53" i="8"/>
  <c r="N49" i="8"/>
  <c r="U166" i="8"/>
  <c r="W136" i="8"/>
  <c r="X49" i="8"/>
  <c r="W49" i="8"/>
  <c r="O53" i="8"/>
  <c r="R53" i="8"/>
  <c r="O66" i="8"/>
  <c r="R66" i="8"/>
  <c r="U51" i="8"/>
  <c r="O33" i="8"/>
  <c r="O34" i="8" s="1"/>
  <c r="U33" i="8"/>
  <c r="Q174" i="8"/>
  <c r="T51" i="8"/>
  <c r="Q33" i="8"/>
  <c r="X51" i="8"/>
  <c r="S136" i="8"/>
  <c r="M136" i="8"/>
  <c r="O105" i="8"/>
  <c r="R49" i="8"/>
  <c r="Q49" i="8"/>
  <c r="U53" i="8"/>
  <c r="X53" i="8"/>
  <c r="U66" i="8"/>
  <c r="X66" i="8"/>
  <c r="M51" i="8"/>
  <c r="P51" i="8"/>
  <c r="X189" i="8"/>
  <c r="X191" i="8" s="1"/>
  <c r="X192" i="8" s="1"/>
  <c r="R189" i="8"/>
  <c r="R191" i="8" s="1"/>
  <c r="R192" i="8" s="1"/>
  <c r="P33" i="8"/>
  <c r="P34" i="8" s="1"/>
  <c r="T33" i="8"/>
  <c r="T34" i="8" s="1"/>
  <c r="W33" i="8"/>
  <c r="W34" i="8" s="1"/>
  <c r="O136" i="8"/>
  <c r="Q66" i="8"/>
  <c r="W51" i="8"/>
  <c r="N33" i="8"/>
  <c r="S49" i="8"/>
  <c r="P53" i="8"/>
  <c r="M53" i="8"/>
  <c r="P66" i="8"/>
  <c r="R51" i="8"/>
  <c r="S51" i="8"/>
  <c r="R23" i="8"/>
  <c r="R26" i="8" s="1"/>
  <c r="R33" i="8"/>
  <c r="M27" i="8"/>
  <c r="W174" i="8"/>
  <c r="W177" i="8"/>
  <c r="Q177" i="8"/>
  <c r="U170" i="8"/>
  <c r="P170" i="8"/>
  <c r="P171" i="8" s="1"/>
  <c r="P192" i="8" s="1"/>
  <c r="X195" i="8"/>
  <c r="S78" i="8"/>
  <c r="X78" i="8"/>
  <c r="Z28" i="8"/>
  <c r="K90" i="8"/>
  <c r="K46" i="8"/>
  <c r="Q78" i="8"/>
  <c r="U78" i="8"/>
  <c r="T78" i="8"/>
  <c r="P78" i="8"/>
  <c r="N78" i="8"/>
  <c r="R34" i="8"/>
  <c r="U34" i="8"/>
  <c r="K119" i="8"/>
  <c r="K175" i="8"/>
  <c r="X23" i="8"/>
  <c r="X26" i="8" s="1"/>
  <c r="P23" i="8"/>
  <c r="P26" i="8" s="1"/>
  <c r="X34" i="8"/>
  <c r="O78" i="8"/>
  <c r="U129" i="8"/>
  <c r="O129" i="8"/>
  <c r="Z35" i="8"/>
  <c r="R78" i="8"/>
  <c r="W78" i="8"/>
  <c r="O171" i="8"/>
  <c r="U171" i="8"/>
  <c r="U192" i="8" s="1"/>
  <c r="V134" i="8"/>
  <c r="U64" i="8"/>
  <c r="K109" i="8"/>
  <c r="K99" i="8"/>
  <c r="K151" i="8"/>
  <c r="K140" i="8"/>
  <c r="Q64" i="8"/>
  <c r="U55" i="8"/>
  <c r="O55" i="8"/>
  <c r="O57" i="8" s="1"/>
  <c r="T55" i="8"/>
  <c r="N55" i="8"/>
  <c r="N57" i="8" s="1"/>
  <c r="S55" i="8"/>
  <c r="M55" i="8"/>
  <c r="X55" i="8"/>
  <c r="R55" i="8"/>
  <c r="R57" i="8" s="1"/>
  <c r="W55" i="8"/>
  <c r="Q55" i="8"/>
  <c r="V55" i="8"/>
  <c r="V57" i="8" s="1"/>
  <c r="P55" i="8"/>
  <c r="M34" i="8"/>
  <c r="S64" i="8"/>
  <c r="T98" i="8"/>
  <c r="R98" i="8"/>
  <c r="P98" i="8"/>
  <c r="N98" i="8"/>
  <c r="X98" i="8"/>
  <c r="V98" i="8"/>
  <c r="U91" i="8"/>
  <c r="S91" i="8"/>
  <c r="Q91" i="8"/>
  <c r="O91" i="8"/>
  <c r="W91" i="8"/>
  <c r="M91" i="8"/>
  <c r="M78" i="8"/>
  <c r="S34" i="8"/>
  <c r="V34" i="8"/>
  <c r="P152" i="8"/>
  <c r="N152" i="8"/>
  <c r="X152" i="8"/>
  <c r="V152" i="8"/>
  <c r="T152" i="8"/>
  <c r="R152" i="8"/>
  <c r="W68" i="8"/>
  <c r="W74" i="8" s="1"/>
  <c r="Q68" i="8"/>
  <c r="Q74" i="8" s="1"/>
  <c r="U68" i="8"/>
  <c r="U74" i="8" s="1"/>
  <c r="O68" i="8"/>
  <c r="T68" i="8"/>
  <c r="N68" i="8"/>
  <c r="R68" i="8"/>
  <c r="R74" i="8" s="1"/>
  <c r="P68" i="8"/>
  <c r="P74" i="8" s="1"/>
  <c r="M68" i="8"/>
  <c r="M74" i="8" s="1"/>
  <c r="X68" i="8"/>
  <c r="X74" i="8" s="1"/>
  <c r="V68" i="8"/>
  <c r="V74" i="8" s="1"/>
  <c r="S68" i="8"/>
  <c r="S74" i="8" s="1"/>
  <c r="V78" i="8"/>
  <c r="Q134" i="8"/>
  <c r="Q34" i="8"/>
  <c r="N34" i="8"/>
  <c r="W64" i="8"/>
  <c r="U108" i="8"/>
  <c r="R108" i="8"/>
  <c r="O108" i="8"/>
  <c r="X108" i="8"/>
  <c r="V116" i="8"/>
  <c r="R116" i="8"/>
  <c r="P116" i="8"/>
  <c r="N116" i="8"/>
  <c r="T116" i="8"/>
  <c r="X116" i="8"/>
  <c r="M64" i="8"/>
  <c r="Q139" i="8"/>
  <c r="M139" i="8"/>
  <c r="W139" i="8"/>
  <c r="O139" i="8"/>
  <c r="U139" i="8"/>
  <c r="O64" i="8"/>
  <c r="N74" i="8" l="1"/>
  <c r="T74" i="8"/>
  <c r="O74" i="8"/>
  <c r="Y72" i="8" s="1"/>
  <c r="Z72" i="8" s="1"/>
  <c r="M57" i="8"/>
  <c r="W57" i="8"/>
  <c r="T57" i="8"/>
  <c r="X57" i="8"/>
  <c r="U57" i="8"/>
  <c r="U79" i="8" s="1"/>
  <c r="U23" i="8"/>
  <c r="U26" i="8" s="1"/>
  <c r="N46" i="8"/>
  <c r="N48" i="8" s="1"/>
  <c r="Y46" i="8" s="1"/>
  <c r="M23" i="8"/>
  <c r="M26" i="8" s="1"/>
  <c r="Q23" i="8"/>
  <c r="Q26" i="8" s="1"/>
  <c r="W23" i="8"/>
  <c r="W26" i="8" s="1"/>
  <c r="S90" i="8"/>
  <c r="S92" i="8" s="1"/>
  <c r="S123" i="8" s="1"/>
  <c r="Z195" i="8"/>
  <c r="S57" i="8"/>
  <c r="V23" i="8"/>
  <c r="V26" i="8" s="1"/>
  <c r="O23" i="8"/>
  <c r="O26" i="8" s="1"/>
  <c r="O79" i="8" s="1"/>
  <c r="N23" i="8"/>
  <c r="N26" i="8" s="1"/>
  <c r="T23" i="8"/>
  <c r="T26" i="8" s="1"/>
  <c r="P57" i="8"/>
  <c r="P79" i="8" s="1"/>
  <c r="Q57" i="8"/>
  <c r="S140" i="8"/>
  <c r="S146" i="8" s="1"/>
  <c r="S159" i="8" s="1"/>
  <c r="S23" i="8"/>
  <c r="S26" i="8" s="1"/>
  <c r="Y189" i="8"/>
  <c r="Z189" i="8" s="1"/>
  <c r="Y127" i="8"/>
  <c r="Z127" i="8" s="1"/>
  <c r="M90" i="8"/>
  <c r="M92" i="8" s="1"/>
  <c r="M123" i="8" s="1"/>
  <c r="O90" i="8"/>
  <c r="O92" i="8" s="1"/>
  <c r="Q175" i="8"/>
  <c r="Q182" i="8" s="1"/>
  <c r="Q192" i="8" s="1"/>
  <c r="W175" i="8"/>
  <c r="W182" i="8" s="1"/>
  <c r="W192" i="8" s="1"/>
  <c r="M192" i="8"/>
  <c r="N119" i="8"/>
  <c r="N122" i="8" s="1"/>
  <c r="X119" i="8"/>
  <c r="X122" i="8" s="1"/>
  <c r="P119" i="8"/>
  <c r="P122" i="8" s="1"/>
  <c r="R119" i="8"/>
  <c r="R122" i="8" s="1"/>
  <c r="S182" i="8"/>
  <c r="S192" i="8" s="1"/>
  <c r="V119" i="8"/>
  <c r="V122" i="8" s="1"/>
  <c r="T119" i="8"/>
  <c r="T122" i="8" s="1"/>
  <c r="Q140" i="8"/>
  <c r="Q146" i="8" s="1"/>
  <c r="Q159" i="8" s="1"/>
  <c r="Y76" i="8"/>
  <c r="Z76" i="8" s="1"/>
  <c r="R151" i="8"/>
  <c r="R158" i="8" s="1"/>
  <c r="R159" i="8" s="1"/>
  <c r="R79" i="8"/>
  <c r="N151" i="8"/>
  <c r="N158" i="8" s="1"/>
  <c r="N159" i="8" s="1"/>
  <c r="P151" i="8"/>
  <c r="P158" i="8" s="1"/>
  <c r="P159" i="8" s="1"/>
  <c r="X79" i="8"/>
  <c r="Y132" i="8"/>
  <c r="Z132" i="8" s="1"/>
  <c r="R99" i="8"/>
  <c r="R101" i="8" s="1"/>
  <c r="X99" i="8"/>
  <c r="X101" i="8" s="1"/>
  <c r="M140" i="8"/>
  <c r="M146" i="8" s="1"/>
  <c r="M159" i="8" s="1"/>
  <c r="P99" i="8"/>
  <c r="P101" i="8" s="1"/>
  <c r="V151" i="8"/>
  <c r="V158" i="8" s="1"/>
  <c r="V159" i="8" s="1"/>
  <c r="V79" i="8"/>
  <c r="Y169" i="8"/>
  <c r="Z169" i="8" s="1"/>
  <c r="O192" i="8"/>
  <c r="Y62" i="8"/>
  <c r="Z62" i="8" s="1"/>
  <c r="X151" i="8"/>
  <c r="X158" i="8" s="1"/>
  <c r="X159" i="8" s="1"/>
  <c r="V99" i="8"/>
  <c r="V101" i="8" s="1"/>
  <c r="T151" i="8"/>
  <c r="T158" i="8" s="1"/>
  <c r="T159" i="8" s="1"/>
  <c r="T99" i="8"/>
  <c r="T101" i="8" s="1"/>
  <c r="U140" i="8"/>
  <c r="U146" i="8" s="1"/>
  <c r="U159" i="8" s="1"/>
  <c r="N99" i="8"/>
  <c r="N101" i="8" s="1"/>
  <c r="O140" i="8"/>
  <c r="O146" i="8" s="1"/>
  <c r="O159" i="8" s="1"/>
  <c r="M79" i="8"/>
  <c r="Y32" i="8"/>
  <c r="Z32" i="8" s="1"/>
  <c r="T79" i="8" l="1"/>
  <c r="Y55" i="8"/>
  <c r="Z55" i="8" s="1"/>
  <c r="S79" i="8"/>
  <c r="S201" i="8" s="1"/>
  <c r="W79" i="8"/>
  <c r="W201" i="8" s="1"/>
  <c r="Q79" i="8"/>
  <c r="Q201" i="8" s="1"/>
  <c r="Y24" i="8"/>
  <c r="Z24" i="8" s="1"/>
  <c r="N79" i="8"/>
  <c r="M201" i="8"/>
  <c r="Y196" i="8" s="1"/>
  <c r="R109" i="8"/>
  <c r="R111" i="8" s="1"/>
  <c r="W140" i="8"/>
  <c r="W146" i="8" s="1"/>
  <c r="W159" i="8" s="1"/>
  <c r="Y157" i="8" s="1"/>
  <c r="Q90" i="8"/>
  <c r="Q92" i="8" s="1"/>
  <c r="Q123" i="8" s="1"/>
  <c r="W90" i="8"/>
  <c r="W92" i="8" s="1"/>
  <c r="W123" i="8" s="1"/>
  <c r="X109" i="8"/>
  <c r="X111" i="8" s="1"/>
  <c r="X123" i="8" s="1"/>
  <c r="X201" i="8" s="1"/>
  <c r="U90" i="8"/>
  <c r="U92" i="8" s="1"/>
  <c r="Y90" i="8" s="1"/>
  <c r="Z90" i="8" s="1"/>
  <c r="U109" i="8"/>
  <c r="U111" i="8" s="1"/>
  <c r="O109" i="8"/>
  <c r="O111" i="8" s="1"/>
  <c r="Y180" i="8"/>
  <c r="Z180" i="8" s="1"/>
  <c r="O123" i="8"/>
  <c r="O201" i="8" s="1"/>
  <c r="Y190" i="8"/>
  <c r="V123" i="8"/>
  <c r="V201" i="8" s="1"/>
  <c r="N123" i="8"/>
  <c r="P123" i="8"/>
  <c r="P201" i="8" s="1"/>
  <c r="Y120" i="8"/>
  <c r="Z120" i="8" s="1"/>
  <c r="T123" i="8"/>
  <c r="T201" i="8" s="1"/>
  <c r="Y156" i="8"/>
  <c r="Z156" i="8" s="1"/>
  <c r="Z46" i="8"/>
  <c r="Y99" i="8"/>
  <c r="Z99" i="8" s="1"/>
  <c r="Y144" i="8"/>
  <c r="Z144" i="8" s="1"/>
  <c r="Z157" i="8" l="1"/>
  <c r="Y109" i="8"/>
  <c r="Z109" i="8" s="1"/>
  <c r="U123" i="8"/>
  <c r="U201" i="8" s="1"/>
  <c r="N201" i="8"/>
  <c r="Y77" i="8"/>
  <c r="Z77" i="8" s="1"/>
  <c r="R123" i="8"/>
  <c r="R201" i="8" s="1"/>
  <c r="Z190" i="8"/>
  <c r="Y121" i="8" l="1"/>
  <c r="Z121" i="8" s="1"/>
  <c r="Z196" i="8"/>
</calcChain>
</file>

<file path=xl/sharedStrings.xml><?xml version="1.0" encoding="utf-8"?>
<sst xmlns="http://schemas.openxmlformats.org/spreadsheetml/2006/main" count="1838" uniqueCount="428">
  <si>
    <t>MEMÓRIA DE CALCULO</t>
  </si>
  <si>
    <t>Tipo</t>
  </si>
  <si>
    <t>Código</t>
  </si>
  <si>
    <t>Fonte</t>
  </si>
  <si>
    <t>Descrição</t>
  </si>
  <si>
    <t>Unidade</t>
  </si>
  <si>
    <t>Custo Unitário (R$)</t>
  </si>
  <si>
    <t>Serv. Terceiros</t>
  </si>
  <si>
    <t>Hora</t>
  </si>
  <si>
    <t>unid. mes</t>
  </si>
  <si>
    <t>Rec. Humanos</t>
  </si>
  <si>
    <t>Rec. Materiais</t>
  </si>
  <si>
    <t>Apostila - formato A5 - 10 páginas – capa 4/4 e miolo 4 cores - papel sulfite 90g</t>
  </si>
  <si>
    <t>Banner Lona Brilho ou Fosca / 1.00x2.00m / 4x0 cores / Bastão e Corda</t>
  </si>
  <si>
    <t>Encadernação A4 - Simples</t>
  </si>
  <si>
    <t xml:space="preserve">Folder A5 - frente e verso 4/4 – papel sulfite 90g </t>
  </si>
  <si>
    <t>Impressão em A4/Colorida</t>
  </si>
  <si>
    <t xml:space="preserve">Impressão em A4/PB </t>
  </si>
  <si>
    <t xml:space="preserve">Panfleto (Panfleto 10 x 15 cm, 4x4 (Colorido Frente / Verso) , Couchê 115g, Sem Enobrecimento, Refile, Sem Extras) </t>
  </si>
  <si>
    <t>Reproduções/cópias em A4/Colorida</t>
  </si>
  <si>
    <t xml:space="preserve">Reproduções/cópias em A4/PB </t>
  </si>
  <si>
    <t>Açúcar (pacote 1kg)</t>
  </si>
  <si>
    <t>Água mineral 510 ml (Fardo c/ 12)</t>
  </si>
  <si>
    <t>Água Sanitária 5L</t>
  </si>
  <si>
    <t>Alcool Gel 70% 5L</t>
  </si>
  <si>
    <t>Pacote</t>
  </si>
  <si>
    <t>Caixa</t>
  </si>
  <si>
    <t>Papel A4 - pacote 500 folhas</t>
  </si>
  <si>
    <t>MEMÓRIA DE CÁLCULO VERBA ESCRITÓRIO SOCIAL - CONSUMO E LIMPEZA</t>
  </si>
  <si>
    <t>Insumo</t>
  </si>
  <si>
    <t>Quantidade</t>
  </si>
  <si>
    <t xml:space="preserve">Valor unitário </t>
  </si>
  <si>
    <t>Valor total</t>
  </si>
  <si>
    <t>Total</t>
  </si>
  <si>
    <t>PREÇO UNIT. (R$)</t>
  </si>
  <si>
    <t>PREÇO TOTAL (R$)</t>
  </si>
  <si>
    <t>MEMÓRIA DE CÁLCULO VERBA KIT PEDAGÓGICO</t>
  </si>
  <si>
    <t>QUANTIDADE UNITÁRIA</t>
  </si>
  <si>
    <t>MEMÓRIA DE CÁLCULO VERBA KIT LANCHE</t>
  </si>
  <si>
    <t>Total Unitário</t>
  </si>
  <si>
    <t>PLANILHA DE DETALHAMENTO DE HORAS DO AGENTE SOCIAL - CONJUNTO HABITACIONAL CARMEM PORTINHO - AREAL - PRAZO 12 MESES</t>
  </si>
  <si>
    <t>ATIVIDADES</t>
  </si>
  <si>
    <t>HORAS AGENTE SOCIAL</t>
  </si>
  <si>
    <t>ESTRUTURAÇÃO, MANUTENÇÃO E ATENDIMENTO NO ESPAÇO SOCIAL</t>
  </si>
  <si>
    <t>HORAS/MÊS</t>
  </si>
  <si>
    <t>QUANT DE HORAS TOTAL (12 MESES)</t>
  </si>
  <si>
    <t>EXECUÇÃO</t>
  </si>
  <si>
    <t>TOTAL</t>
  </si>
  <si>
    <t>ELABORAÇÃO DE RELATÓRIO MENSAL</t>
  </si>
  <si>
    <t>VALIDAÇÃO DAS INSTITUIÇÕES, LIDERANÇAS, COOPERATIVAS E ONG'S</t>
  </si>
  <si>
    <t>QUANT DE HORAS TOTAL (1 MÊS)</t>
  </si>
  <si>
    <t>MOBILIZAÇÃO</t>
  </si>
  <si>
    <t>REUNIÃO DE APRESENTAÇÃO DO TRABALHO SOCIAL E PDST</t>
  </si>
  <si>
    <t>QUANT DE HORAS TOTAL(1 MÊS)</t>
  </si>
  <si>
    <t>REALIZAÇÃO DE ESTUDO SÓCIOECONÔMICO DAS FAMÍLIAS BENEFICIÁRIAS</t>
  </si>
  <si>
    <t>REUNIÕES DE PLANEJAMENTO E DESENVOLVIMENTO DO PDST COM GGL E DEMAIS ATORES</t>
  </si>
  <si>
    <t>QUANT DE HORAS TOTAL (12 REUNIÕES)</t>
  </si>
  <si>
    <t xml:space="preserve">APOIO E ACOMPANHAMENTO DAS AÇÕES EXECUTADAS PELOS PARCEIROS INSTITUCIONAIS   </t>
  </si>
  <si>
    <t>QUANT DE HORAS TOTAL (6 REUNIÕES)</t>
  </si>
  <si>
    <t>CICLOS DE RODAS DE CONVERSA</t>
  </si>
  <si>
    <t>QUANT DE HORAS TOTAL  (12 REUNIÕES)</t>
  </si>
  <si>
    <t>CRIAÇÃO, ATUALIZAÇÃO E MANUTENÇÃO DE ESPAÇOS EM REDES SOCIAIS</t>
  </si>
  <si>
    <t>ENCONTROS DE INTEGRAÇÃO COM O CORPO GESTOR DO EMPREENDIMENTO, EQUIPE DE TRABALHO SOCIAL E MORADORES</t>
  </si>
  <si>
    <t>QUANT DE HORAS TOTAL (6 ENCONTROS)</t>
  </si>
  <si>
    <t>REUNIÃO DE ASSESSORIA ÀS LIDERANÇAS</t>
  </si>
  <si>
    <t>QUANT DE HORAS TOTAL (4 ENCONTROS)</t>
  </si>
  <si>
    <t>OFICINA SOBRE MANUTENÇÃO PREVENTIVA</t>
  </si>
  <si>
    <t>QUANT DE HORAS TOTAL (6 EVENTOS)</t>
  </si>
  <si>
    <t>CAMPANHA EDUCAÇÃO PATRIMONIAL</t>
  </si>
  <si>
    <t>QUANT DE HORAS TOTAL (2 EVENTOS)</t>
  </si>
  <si>
    <t>CAMPANHA EDUCAÇÃO SANITÁRIA E AMBIENTAL</t>
  </si>
  <si>
    <t>AÇÃO DE EDUCAÇÃO SANITÁRIA  E AMBIENTAL</t>
  </si>
  <si>
    <t>AÇÃO DE EDUCAÇÃO  PATRIMONIAL</t>
  </si>
  <si>
    <t>QUANT DE HORAS TOTAL  (6 EVENTOS)</t>
  </si>
  <si>
    <t>CURSO DE QUALIFICAÇÃO PROFISSIONAL</t>
  </si>
  <si>
    <t>AÇÕES PARA QUALIFICAÇÃO PROFISSIONAL/INSERÇÃO NO MERCADO DE TRABALHO</t>
  </si>
  <si>
    <t>QUANT DE HORAS TOTAL (2 AÇÕES)</t>
  </si>
  <si>
    <t>AÇÕES PARA REORGANIZAÇÃO DO ORÇAMENTO FAMILIAR E NEGOCIAÇÃO DE DÍVIDAS</t>
  </si>
  <si>
    <t>PESQUISA DE AVALIAÇÃO</t>
  </si>
  <si>
    <t xml:space="preserve">QUANT DE HORAS TOTAL </t>
  </si>
  <si>
    <t>PLANILHA DE DETALHAMENTO DE HORAS DO TÉCNICO SOCIAL - CONJUNTO HABITACIONAL CARMEM PORTINHO - AREAL - PRAZO 12 MESES</t>
  </si>
  <si>
    <t>HORAS TÉCNICO SOCIAL</t>
  </si>
  <si>
    <t>PLANEJAMENTO</t>
  </si>
  <si>
    <t>SISTEMATIZAÇÃO</t>
  </si>
  <si>
    <t>QUANT DE HORAS TOTAL(4 ENCONTROS)</t>
  </si>
  <si>
    <t>QUANT DE HORAS TOTAL  (2 EVENTOS)</t>
  </si>
  <si>
    <t xml:space="preserve">CRONOGRAMA FÍSICO FINANCEIRO - CONJUNTO HABITACIONAL CARMEM PORTINHO - AREAL - PRAZO 12 MESES </t>
  </si>
  <si>
    <t>12 MESES</t>
  </si>
  <si>
    <t>153 Unidades Habitacionais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</si>
  <si>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</si>
  <si>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</si>
  <si>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</si>
  <si>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</si>
  <si>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</si>
  <si>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</si>
  <si>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</si>
  <si>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</si>
  <si>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</si>
  <si>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</si>
  <si>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</si>
  <si>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</si>
  <si>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INSUMOS</t>
  </si>
  <si>
    <t>UNIDADE DE MEDIDA</t>
  </si>
  <si>
    <t>QUANT DE EVENTOS/   PROFISSIONAL</t>
  </si>
  <si>
    <t>QUANT.
UNIT</t>
  </si>
  <si>
    <t>VALOR UNIT.
(ORIG.)</t>
  </si>
  <si>
    <t>EIXO - Mobilização, Organização e Fortalecimento Social</t>
  </si>
  <si>
    <t xml:space="preserve">ESTRUTURAÇÃO, MANUTENÇÃO E ATENDIMENTO NO ESPAÇO SOCIAL </t>
  </si>
  <si>
    <t xml:space="preserve">Agente social </t>
  </si>
  <si>
    <t>horas</t>
  </si>
  <si>
    <t xml:space="preserve">Técnico Social </t>
  </si>
  <si>
    <t>Pesquisa de mercado</t>
  </si>
  <si>
    <t>mês</t>
  </si>
  <si>
    <t>Aquisição de material de consumo e escritório</t>
  </si>
  <si>
    <t>verba</t>
  </si>
  <si>
    <t>unidade</t>
  </si>
  <si>
    <t>Sub-total</t>
  </si>
  <si>
    <t xml:space="preserve">Técnico social </t>
  </si>
  <si>
    <t>sub-total</t>
  </si>
  <si>
    <t>ELABORAÇÃO DE RELATÓRIOS MENSAIS</t>
  </si>
  <si>
    <t>Panfleto 10X 15 divulgação</t>
  </si>
  <si>
    <t>locação de mesas</t>
  </si>
  <si>
    <t>locação de cadeiras</t>
  </si>
  <si>
    <t>Kit Pedagógico</t>
  </si>
  <si>
    <t>Lanche (Kit)</t>
  </si>
  <si>
    <t xml:space="preserve">unidade </t>
  </si>
  <si>
    <t xml:space="preserve">APOIO E ACOMPANHAMENTO DAS AÇÕES EXECUTADAS PELOS PARCEIROS INSTITUCIONAIS                                 </t>
  </si>
  <si>
    <t>Lanche (kit)</t>
  </si>
  <si>
    <t>TOTAL DO EIXO - Mobilização, Organização e Fortalecimento Social</t>
  </si>
  <si>
    <t>EIXO  – Assessoria à Gestão Condominial</t>
  </si>
  <si>
    <t>REUNIÃO DE ESCLARECIMENTOS SOBRE GESTÃO AUTÔNOMA E AUTOSUSTENTÁVEL</t>
  </si>
  <si>
    <t xml:space="preserve">OFICINA SOBRE MANUTENÇÃO PREVENTIVA </t>
  </si>
  <si>
    <t>TOTAL DO EIXO   Assessoria à Gestão Condominial</t>
  </si>
  <si>
    <t>EIXO - Educação Ambiental e Patrimonial</t>
  </si>
  <si>
    <t>Serviço</t>
  </si>
  <si>
    <t>TOTAL DO EIXO  – Educação Ambiental e Patrimonial</t>
  </si>
  <si>
    <t>EIXO  – Desenvolvimento Socioeconômico</t>
  </si>
  <si>
    <t>Recursos materiais</t>
  </si>
  <si>
    <t xml:space="preserve">CURSO DE QUALIFICAÇÃO PROFISSIONAL  </t>
  </si>
  <si>
    <t xml:space="preserve">TOTAL DO EIXO  – Desenvolvimento Socioeconômico </t>
  </si>
  <si>
    <t xml:space="preserve">Avaliação Pós-Intervenção </t>
  </si>
  <si>
    <t>Pesquisa de avaliação</t>
  </si>
  <si>
    <t>TOTAL DOS EIXOS</t>
  </si>
  <si>
    <t xml:space="preserve">QUANTIDADE </t>
  </si>
  <si>
    <t>MEMÓRIA DE CÁLCULO VERBA PESQUISA FINAL</t>
  </si>
  <si>
    <t>8*4*2*12</t>
  </si>
  <si>
    <t>REUNIÃO DE ESCLARECIMENTOS SOBRE GESTÃO AUTÔNOMA E AUTOSSUSTENTÁVEL</t>
  </si>
  <si>
    <t xml:space="preserve">Quadro Comparativo de Preços (corrigido pelo IGP-M) com definição de média aritmética 03 (três parâmetros de cotação de preços - % da diferença do maior para o menor - Painel de Preços </t>
  </si>
  <si>
    <t>Item</t>
  </si>
  <si>
    <t>Descrição detalhada do item</t>
  </si>
  <si>
    <t>CATMAT</t>
  </si>
  <si>
    <t>Formato</t>
  </si>
  <si>
    <t>1º Parâmetro</t>
  </si>
  <si>
    <t>2º Parâmetro</t>
  </si>
  <si>
    <t>3º Parâmetro</t>
  </si>
  <si>
    <t>MÉDIA</t>
  </si>
  <si>
    <t>Menor Valor</t>
  </si>
  <si>
    <t>Maior Valor</t>
  </si>
  <si>
    <t>Diferença % do maior para o menor</t>
  </si>
  <si>
    <t>Nome do fornecedor 1</t>
  </si>
  <si>
    <t>Nome do fornecedor 2</t>
  </si>
  <si>
    <t>Nome do fornecedor 3</t>
  </si>
  <si>
    <t>Fornecedor 1</t>
  </si>
  <si>
    <t>Fornecedor 2</t>
  </si>
  <si>
    <t>Fornecedor 3</t>
  </si>
  <si>
    <t>Açúcar 1 kg</t>
  </si>
  <si>
    <t xml:space="preserve">Unidade </t>
  </si>
  <si>
    <t>INITRAM PRODUTOS ALIMENTÍCIOS</t>
  </si>
  <si>
    <t>FALCAO &amp; ROSA EMPREENDIMENTO LTDA</t>
  </si>
  <si>
    <t xml:space="preserve">CG COMÉRCIO ATACADISTA DE ALIMENTOS EM GERAL </t>
  </si>
  <si>
    <t>Água Mineral 1,5 L</t>
  </si>
  <si>
    <t>WS DISTRIBUIDORA DE ALIMENTOS LTDA</t>
  </si>
  <si>
    <t>SERRA AZUL DISTRIBUIDORA DE BEBIDAS LTDA</t>
  </si>
  <si>
    <t>ÁGUA MINERAL OASIS DA SAUDE LTDA</t>
  </si>
  <si>
    <t>Água Mineral 510/500 ML</t>
  </si>
  <si>
    <t>PROSADI COMERCIAL LTDA</t>
  </si>
  <si>
    <t>ARTHUCELY COMERCIO E SERVIÇOS LTDA</t>
  </si>
  <si>
    <t>Água Sanitária 5 L</t>
  </si>
  <si>
    <t>Galão</t>
  </si>
  <si>
    <t>SHAPER DO BRASIL COMERCIO E SERVIÇOS LTDA</t>
  </si>
  <si>
    <t>TOP CLEAN DISTRIBUIDORA E COMERCIO LTDA</t>
  </si>
  <si>
    <t>DISTRIBUIDORA BRAZILIMP LTDA</t>
  </si>
  <si>
    <t>Álcool 70 5 L</t>
  </si>
  <si>
    <t>269941/443454</t>
  </si>
  <si>
    <t>DECLAN COMÉRCIO, SERVIÇOS E ASSESSORIA LTDA</t>
  </si>
  <si>
    <t>IMPULSE PRODUTOS HOSPITALARES LTDA</t>
  </si>
  <si>
    <t>Apontador Metal e Plástico, com depósito</t>
  </si>
  <si>
    <t>230828/344642</t>
  </si>
  <si>
    <t>ALNETTO COMERCIAL E SERVIÇOS LTDA</t>
  </si>
  <si>
    <t>NOVA COROA COMÉRCIO DE MATERIAIS LTDA</t>
  </si>
  <si>
    <t>PÓLO DISTRIBIDORA E PRESTADORA DE SERVIÇOS LTDA</t>
  </si>
  <si>
    <t>Borracha apagadora escrita, material: borracha, cor branca, tipo macia</t>
  </si>
  <si>
    <t>AVF COMÉRCIO E IMPORTAÇÃO EXPORTAÇÃO LTDA</t>
  </si>
  <si>
    <t>VAN-MEX COMERCIAL E SERVIÇOS LTDA</t>
  </si>
  <si>
    <t>VIPE COMERCIAL</t>
  </si>
  <si>
    <t>Caderno 80 folhas, materia off-set 56 g/m2</t>
  </si>
  <si>
    <t>ANDRI SOLUÇÕES COMERCIO DE SUPRIMENTOS LTDA</t>
  </si>
  <si>
    <t>ATENDO DISTRIBUIDORA, ATACADISTA E SERVIÇOS SOCIEDADE UNIPESSOAL LTDA</t>
  </si>
  <si>
    <t>NOVA COROA COMERCIO DE MATERIAIS LTDA</t>
  </si>
  <si>
    <t>Café 500 G, Torrado moído, intensidade média</t>
  </si>
  <si>
    <t>CAFÉ COLISEI LTDA</t>
  </si>
  <si>
    <t>F PEREIRA COMÉRCIO E DISTRIBUIDORA LTDA</t>
  </si>
  <si>
    <t>E.R. DE OLIVEIRA COMÉRCIO DE ALIMENTOS</t>
  </si>
  <si>
    <t>Caneta esferográfica azul, ponta aço inoxidável</t>
  </si>
  <si>
    <t>PACIFIC FLOWERS INDÚSTRIA E COMÉRCIO LTDA</t>
  </si>
  <si>
    <t>CAMEPEL COMÉRCIO DE PAPÉIS LTDA</t>
  </si>
  <si>
    <t>Caneta hidrográfica, material plástico, cor vermelha, corpo cilíndrico</t>
  </si>
  <si>
    <t>KINGDOM COMÉRCIO DE LICITAÇÕES LTDA</t>
  </si>
  <si>
    <t>VIPE COMERCIAL LTDA</t>
  </si>
  <si>
    <t>Cola - Tipo Bastão, Aplicação papel, sem glicerina, atóxica</t>
  </si>
  <si>
    <t>313939/282456</t>
  </si>
  <si>
    <t>T&amp;T SOLUÇÕES ATACADISTAS LTDA</t>
  </si>
  <si>
    <t>LPT COMÉRCIO IMPORTAÇÃO E SERVIÇOS LTDA</t>
  </si>
  <si>
    <t>Copo Descartável180/200 ml</t>
  </si>
  <si>
    <t>226345/417219/612767</t>
  </si>
  <si>
    <t>Caixa 2500 unidades</t>
  </si>
  <si>
    <t>ACM DISTRIBUIDORA DE MATERIAIS E SERVIÇOS LTDA</t>
  </si>
  <si>
    <t>DAMARC</t>
  </si>
  <si>
    <t>MSG INTELIGÊNCIA EMPRESARIAL LTDA</t>
  </si>
  <si>
    <t>Corretivo líquido, material Base D</t>
  </si>
  <si>
    <t>FATAL COMÉRCIO DE MATERIAL DE INFORMÁTICA E SERVIÇOS LTDA</t>
  </si>
  <si>
    <t>ZENITE COMÉRCIO E IMPORTAÇÃO LTDA</t>
  </si>
  <si>
    <t>Detergente neutro 500 ML, tensoativo biodegradável</t>
  </si>
  <si>
    <t>ESTRADA DISTRIBUIDORA E COMÉRCIO LTDA</t>
  </si>
  <si>
    <t>JAE ILHA DESCARTÁVEIS E LIMPEZA LTDA</t>
  </si>
  <si>
    <t>Envelope Kraft</t>
  </si>
  <si>
    <t>MANOS COMÉRCIO ATACADISTA DE MATERIAIS LTDA</t>
  </si>
  <si>
    <t>SUPRICORP SUPRIMENTOS LTDA - 54651716001150</t>
  </si>
  <si>
    <t>Esponja Limpeza, material lã aço, abrasividade média</t>
  </si>
  <si>
    <t>225901/225902</t>
  </si>
  <si>
    <t>Pacote 8 unidades</t>
  </si>
  <si>
    <t>PLASVIVO - DISTRIBUIDORA DE ARTIGOS EM GERAL LTDA</t>
  </si>
  <si>
    <t>Fita Adesiva embalagem, comprimento  50m</t>
  </si>
  <si>
    <t>419259/318187</t>
  </si>
  <si>
    <t>POLO DISTRIBUIDORA E PRESTADORA DE SERVIÇOS LTDA</t>
  </si>
  <si>
    <t>ECO PAC COMÉRCIO DE EMBALAGENS LTDA</t>
  </si>
  <si>
    <t>Grampeador 26/6, tipo mesa, material metal</t>
  </si>
  <si>
    <t>COMPASTAS COMÉRCIO E SERVIÇOS GRÁFICOS LTDA</t>
  </si>
  <si>
    <t>BAZAR DISTRIBUIDORA DE UTILIDADES E DECORAÇÕES LTDA</t>
  </si>
  <si>
    <t>Grampo galvanizado/cobreado, tamanho 26/6</t>
  </si>
  <si>
    <t>Caixa 5 mil unidades</t>
  </si>
  <si>
    <t>COMERCIAL CAETANO VIEIRA LTDA</t>
  </si>
  <si>
    <t>B.M.G DISTRIBUIDORA LTDA</t>
  </si>
  <si>
    <t>Lápis Preto Sextavado</t>
  </si>
  <si>
    <t>428204/425508</t>
  </si>
  <si>
    <t>MJS DUARTE LTDA</t>
  </si>
  <si>
    <t>MBI COMÉRCIOS LTDA</t>
  </si>
  <si>
    <t>Papel A4, tipo sulfite, gramatura 75 g/M2</t>
  </si>
  <si>
    <t>Embalagem 500 folhas</t>
  </si>
  <si>
    <t>WR COMÉRCIO DE PAPÉIS LTDA</t>
  </si>
  <si>
    <t>MONSARAS DISTRIBUIDORA E COMÉRCIO LTDA</t>
  </si>
  <si>
    <t>PRIMER SOLUÇÕES LTDA</t>
  </si>
  <si>
    <t>Pasta Arquivo, tipo abas e elástico</t>
  </si>
  <si>
    <t>ATACADÃO PAPELEX LTDA - 16731862000124</t>
  </si>
  <si>
    <t>JM GOL COMÉRCIO REPRESENTAÇÕES LTDA</t>
  </si>
  <si>
    <t>Pasta Arquivo, tipo registradora AZ</t>
  </si>
  <si>
    <t>281983/295889/455646</t>
  </si>
  <si>
    <t>ANA C S COMERCIAL LTDA</t>
  </si>
  <si>
    <t>ED INFO SUPRIMENTOS DE INFORMÁTICA, INDÚSTRIA, EDITORIAL DE COMÉRCIO E SERVIÇOS GRÁFICOS</t>
  </si>
  <si>
    <t>RCB SOLUÇÕES.COM COMÉRCIO E SERVIÇOS LTDA ME</t>
  </si>
  <si>
    <t>Papel Higiênico</t>
  </si>
  <si>
    <t>Fardo 64 unidades</t>
  </si>
  <si>
    <t>T&amp;T SOLUCOES ATACADISTAS LTDA</t>
  </si>
  <si>
    <t>Pen Drive 64 GB</t>
  </si>
  <si>
    <t>450532/374603</t>
  </si>
  <si>
    <t>HOPE RIO DISTRIBUIDORA LTDA</t>
  </si>
  <si>
    <t>REOBOT COMÉRCIO E SERVIÇOS LTDA</t>
  </si>
  <si>
    <t>LEGACY DISTRIBUIDORA DE INFORMÁTICA E ELETROELETRÔNICOS LTDA</t>
  </si>
  <si>
    <t>Prancheta Portátil, material eucatex</t>
  </si>
  <si>
    <t>278852/315438</t>
  </si>
  <si>
    <t>49.392.529 RAQUEL GOMES DE LIMA</t>
  </si>
  <si>
    <t>SUPRY OFFICE DISTRIBUIDORA DE MATERIAIS E SERVIÇOS LTDA</t>
  </si>
  <si>
    <t>Prendedor de papel, material metal, tipo mola</t>
  </si>
  <si>
    <t>Caixa 12 unidades</t>
  </si>
  <si>
    <t>DUOLIMP COMÉRCIO LTDA</t>
  </si>
  <si>
    <t>REGINA CELIA CUNHA DE SOUSA 00641565755</t>
  </si>
  <si>
    <t>Sabonete Líquido 5 L, neutro e perfumado</t>
  </si>
  <si>
    <t>Bombona/Galão</t>
  </si>
  <si>
    <t>DECATO COMERCIO ATACADISTA EIRELI - 39251981000185</t>
  </si>
  <si>
    <t>Saco Plástico lixo, capacidade 100 L, cor preta</t>
  </si>
  <si>
    <t>329395/422583</t>
  </si>
  <si>
    <t>Embalagem/Pacote 100 unidades</t>
  </si>
  <si>
    <t>ATIVA COMÉRCIO E ESTRUTURAS LTDA</t>
  </si>
  <si>
    <t>M.J.X BRASIL COMÉRCIO E SERVIÇOS LTDA</t>
  </si>
  <si>
    <t>Vassoura Piaçava, material cabo: madeira</t>
  </si>
  <si>
    <t>226140/253219</t>
  </si>
  <si>
    <t>ARCANJO DISTRIBUIDORA DE MATERIAIS E SERVIÇOS LTDA</t>
  </si>
  <si>
    <t>Dispenser Higienizador 800 ml</t>
  </si>
  <si>
    <t>PREGÃO Nº00126/2023 (ITEM 33) - BOM JESUS DO ITABAPOANA</t>
  </si>
  <si>
    <t>PREGÃO Nº 00057/2023 - COMANDO DA AERONÁUTICA</t>
  </si>
  <si>
    <t>PREGÃO Nº00126/2023 (ITEM 35) - BOM JESUS DO ITABAPOANA</t>
  </si>
  <si>
    <t>Biscoito Tipo Club Social, classificação salgado, pacote 144/160g</t>
  </si>
  <si>
    <t>255973/390172</t>
  </si>
  <si>
    <t>Unidade 144g/160 g</t>
  </si>
  <si>
    <t>CCS VALENTE COMÉRCIO DE GENEROS ALIMENTÍCIOS</t>
  </si>
  <si>
    <t>GUARAILHA DISTRIBUIDORA DE ALIMENTOS</t>
  </si>
  <si>
    <t>AMERICANAS S.A - 00776574000650</t>
  </si>
  <si>
    <t>Bolo Alimentício, sabor morango, peso 40 G</t>
  </si>
  <si>
    <t>266198/266199</t>
  </si>
  <si>
    <t>COMAX COMÉRCIO DE ALIMENTOS LTDA</t>
  </si>
  <si>
    <t>PADARIA MARIA FARINHA LTDA</t>
  </si>
  <si>
    <t>PONTUAL RIO 2010 COMERCIAL LTDA</t>
  </si>
  <si>
    <t>Suco líquido, sabor variado, tipo natural, embalagem 200 ml</t>
  </si>
  <si>
    <t>305348/314238</t>
  </si>
  <si>
    <t>Embalagem/caixa 200 ml</t>
  </si>
  <si>
    <t>COMSABOR COMÉRCIO DE ALIMENTOS LTDA - 18.472.579/0001-50</t>
  </si>
  <si>
    <t>M&amp;G DO AMARAL DISTRIBUIDORA E SERVIÇOS LTDA</t>
  </si>
  <si>
    <t>GUARAILHA DISTRIBUIDORA DE ALIMENTOS LTDA</t>
  </si>
  <si>
    <t>Quadro Comparativo de Preços (corrigido pelo IGP-M) com definição de média aritmética 03 (três parâmetros de cotação de preços - % da diferença do maior para o menor - Cotação com Fornecedores</t>
  </si>
  <si>
    <t>Materiais Gráficos</t>
  </si>
  <si>
    <t>Nome do fornecedor 1/CNPJ</t>
  </si>
  <si>
    <t>Nome do fornecedor 2/CNPJ</t>
  </si>
  <si>
    <t>Nome do fornecedor 3/CNPJ</t>
  </si>
  <si>
    <t>Apostila - formato A5 - 10 páginas - capa 4/4 e miolo 4 cores papel sulfite 90 g</t>
  </si>
  <si>
    <t>BureauRio Reprografia e Serviços LTDA - CNPJ:09.308.557/0001-69</t>
  </si>
  <si>
    <t>Wiz Artes - Design &amp; Gráfica - CNPJ:34.134.868.00001-04</t>
  </si>
  <si>
    <t>Banner Lona Brilho ou Fosca/ 1.00x2.00m/4x0 cores/Bastão e Corda</t>
  </si>
  <si>
    <t>Cartaz (A3 - 4/0 - papel couchê 115g)</t>
  </si>
  <si>
    <t>Encadernação A4 Simples</t>
  </si>
  <si>
    <t>Folder A5 - frente e verso 4/4 - papel sulfite 90g</t>
  </si>
  <si>
    <t>Impressão em A4 colorida</t>
  </si>
  <si>
    <t>Impressão em A4/PB</t>
  </si>
  <si>
    <t>Panfleto (Panfleto 10x15 cm, 4x4 (colorido frente/verso, Couchê 115g, Sem enobrecimento, Refile, Sem extras)</t>
  </si>
  <si>
    <t>Reproduções/cópias em A4/colorida</t>
  </si>
  <si>
    <t>Reproduções/cópias em A4/PB</t>
  </si>
  <si>
    <t>Mesas e Cadeiras</t>
  </si>
  <si>
    <t>Locação de Mesa de plástico ou PVC</t>
  </si>
  <si>
    <t>LOCAR &amp; EQUIPAMENTOS - CNPJ:01.477.861/0001-28</t>
  </si>
  <si>
    <t>MK LOCAÇÕES  - CNPJ: 36.149.317/0001-31</t>
  </si>
  <si>
    <t>STYLLO LOCADORA DE EQUIPAMENTOS LTDA ME - CNPJ: 10.455.621/0001-13</t>
  </si>
  <si>
    <t>Locação de Cadeira de plástico ou PVC</t>
  </si>
  <si>
    <t>Locação de Container Escritório (com climatização)</t>
  </si>
  <si>
    <t>Container Escritório 20 pés (ou similar)</t>
  </si>
  <si>
    <t>CMAIS CONTAINER LOCAÇÃO LTDA - CNPJ:34.398.084/0001-85</t>
  </si>
  <si>
    <t>NOVO HORIZONTE JACAREPAGUÁ IMPORTAÇÃO E EXPORTAÇÃO S.A - CNPJ:00.185.997/00001-00</t>
  </si>
  <si>
    <t>RH</t>
  </si>
  <si>
    <t>Valor/hora</t>
  </si>
  <si>
    <t>LDP ASSESSORIA E CONSULTORIA TÉCNICA LTDA - CNPJ: 35.190.930/0001-30</t>
  </si>
  <si>
    <t>INSTITUTO DE ESTUDOS POLÍTICOS E SOCIAIS PARA MELHORIA DA QUALIDADE DE VIDA - 02.002.930/0001-00</t>
  </si>
  <si>
    <t>Técnico Social</t>
  </si>
  <si>
    <t>Palestra Advogado</t>
  </si>
  <si>
    <t>Palestra Analista Ambiental</t>
  </si>
  <si>
    <t>Analista de Mídia Digital</t>
  </si>
  <si>
    <t>Palestra Psicólogo</t>
  </si>
  <si>
    <t>Palestra Administrador</t>
  </si>
  <si>
    <t>Locação de Veículo (Automóvel 4 portas, movido a Gasolina/Alcool)</t>
  </si>
  <si>
    <t>Locação de Veículo</t>
  </si>
  <si>
    <t>CONTRATO 006/2024 - SEHIS</t>
  </si>
  <si>
    <t>CONTRATO Nº015/2022 - SECRETARIA DE INFRAESTRUTURA E CIDADES</t>
  </si>
  <si>
    <t>CONTRATO Nº01/2024 - DEPARTAMENTO DE ESTRADAS E RODAGEM (DER)</t>
  </si>
  <si>
    <t>Internet Banda Larga Fibra Ótica 500Mb</t>
  </si>
  <si>
    <t>Internet banda larga</t>
  </si>
  <si>
    <t xml:space="preserve"> Oi CNPJ: 76.535.764/0001-43</t>
  </si>
  <si>
    <t xml:space="preserve">Claro CNPJ: 40.432.544/0001-47 </t>
  </si>
  <si>
    <t xml:space="preserve">Vivo CNPJ: 02.558.157/0001-62 </t>
  </si>
  <si>
    <t>Descrição detalhada do item Frete Container 20 pés (Destinos)</t>
  </si>
  <si>
    <t>Valor Vencedor</t>
  </si>
  <si>
    <t>Diária mínima 10 horas</t>
  </si>
  <si>
    <t>AQUARIUS LOG - CNPJ:34.132.348/0001-54</t>
  </si>
  <si>
    <t>LRS CAETANO TRANSPORTES E SERVIÇOS LTDA - CNPJ: 23.007.543/0001-36</t>
  </si>
  <si>
    <t>Igual a quantidade de Kits Pedagógicos</t>
  </si>
  <si>
    <t>Contagem (1 para cada empreendimento)</t>
  </si>
  <si>
    <t>Condomínio/Itens</t>
  </si>
  <si>
    <t xml:space="preserve">Cartaz  (A3, 4/0 cores, papel couche 115g) </t>
  </si>
  <si>
    <t>Areal</t>
  </si>
  <si>
    <t>Contagem</t>
  </si>
  <si>
    <t>Materias Gráficos</t>
  </si>
  <si>
    <t>Quantidade Total</t>
  </si>
  <si>
    <t>Descrição complementar (memória de cálculo)</t>
  </si>
  <si>
    <t>Agente Social</t>
  </si>
  <si>
    <t xml:space="preserve">Pesquisa de mercado </t>
  </si>
  <si>
    <t>Palestrante - Advogado</t>
  </si>
  <si>
    <t>Palestrante - Analista Ambiental</t>
  </si>
  <si>
    <t>Palestrante - Administração</t>
  </si>
  <si>
    <t>Palestrante - Psicólogo</t>
  </si>
  <si>
    <t>MEMÓRIA DE CÁLCULO VERBA DIAGNÓSTICO E PESQUISA FINAL</t>
  </si>
  <si>
    <t>Unidade.mens</t>
  </si>
  <si>
    <t xml:space="preserve">Cartaz  (42 cmx59cm, 4/0 cores, papel couchê 115g) </t>
  </si>
  <si>
    <t xml:space="preserve">Água mineral 1,5L </t>
  </si>
  <si>
    <r>
      <rPr>
        <b/>
        <sz val="14"/>
        <color rgb="FF000000"/>
        <rFont val="Arial"/>
        <family val="2"/>
      </rPr>
      <t>Kit lanche</t>
    </r>
    <r>
      <rPr>
        <sz val="14"/>
        <color rgb="FF000000"/>
        <rFont val="Arial"/>
        <family val="2"/>
      </rPr>
      <t xml:space="preserve"> </t>
    </r>
  </si>
  <si>
    <t>Locação cadeira de plástico ou pvc</t>
  </si>
  <si>
    <t>Locação mesa de plástico ou pvc</t>
  </si>
  <si>
    <t>DISPENSER HIGIENIZADOR, MATERIAL PLÁSTICO ABS, APLICAÇÃO SABONETE LÍQUIDO/ÁLCOOL GEL, VISOR FRONTAL, CAPACIDADE 800 ML</t>
  </si>
  <si>
    <t> COPO DESCARTÁVEL, BRANCO, CAPACIDADE 180/200 ML, E REFRIGERENTE CAIXA COM 2500</t>
  </si>
  <si>
    <t>Detergente Líquido e Neutro (Frasco 500ml)</t>
  </si>
  <si>
    <t>ENVELOPE, MATERIAL:KRAFT, GRAMATURA:80 G/M2</t>
  </si>
  <si>
    <t>excluído</t>
  </si>
  <si>
    <t>fardo 64 unidades</t>
  </si>
  <si>
    <t>Memória Portátil Microcomputador, Tipo: Pen drive 64GB</t>
  </si>
  <si>
    <t>500 folhas embalagem</t>
  </si>
  <si>
    <t>SABONETE LÍQUIDO - Bombona/Galão 5L</t>
  </si>
  <si>
    <t>SACO PLÁSTICO LIXO, CAPACIDADE 100L, COR PRETA - Pct 100 und</t>
  </si>
  <si>
    <t>PASTA COM ABA E ELÁSTICO, LARGURA 350 MM, ALTURA 235 CM, COR AZUL</t>
  </si>
  <si>
    <t>AGENTE SOCIAL</t>
  </si>
  <si>
    <t xml:space="preserve">TÉCNICO SOCIAL </t>
  </si>
  <si>
    <t>Internet Banda Larga Fibra Ótica 500 MB</t>
  </si>
  <si>
    <t>Alcool 70% 5L</t>
  </si>
  <si>
    <t>Fardo</t>
  </si>
  <si>
    <t>Biscoito Tipo Club Social, classificação salgado, pacote 144/160 g</t>
  </si>
  <si>
    <t>Todos os valores abaixo levaram em consideração a previsão de público específico (presente no TR) para o desenvolvimento adequado de cada atividade</t>
  </si>
  <si>
    <t>Kits Pedagógicos</t>
  </si>
  <si>
    <t>Kits de Lanche</t>
  </si>
  <si>
    <t>Mesas</t>
  </si>
  <si>
    <t>Cadeiras</t>
  </si>
  <si>
    <t>Água 500 ml</t>
  </si>
  <si>
    <t>Papel A4 500 folhas</t>
  </si>
  <si>
    <t>Itens</t>
  </si>
  <si>
    <t>Memória de Cálculo</t>
  </si>
  <si>
    <t>Frete de Container Escritório 20 pés (ou similar)</t>
  </si>
  <si>
    <t>Locação de Container Escritório 20 pés (ou similar)</t>
  </si>
  <si>
    <t>REUNIÕES DE PLANEJAMENTO E DESENVOLVIMENTO COM GGL E DEMAIS ATORES</t>
  </si>
  <si>
    <t>ENCONTROS DE INTEGRAÇÃO COM  AS LIDERANÇAS COMUNITÁRIAS, EQUIPE DE TRABALHO SOCIAL E MORADORES</t>
  </si>
  <si>
    <t>MEMÓRIA DE CÁLCULO VERBA ESTUDO</t>
  </si>
  <si>
    <t>Água mineral 500 ml (unidade)</t>
  </si>
  <si>
    <t xml:space="preserve">Cartaz  (A3 – 4/0 – papel couchê 115g) </t>
  </si>
  <si>
    <t>Analista de mídia digital</t>
  </si>
  <si>
    <t>1 encadernação para cada diagnóstico e cada pesquisa final</t>
  </si>
  <si>
    <t>Quantidade total de impressões Para 1 Diagnóstico + 1 Pesquisa final</t>
  </si>
  <si>
    <t>Igual a quantidade de Kits Pedagógicos (2 reproduções x total de kits pedagógicos)</t>
  </si>
  <si>
    <t>Igual a quantidade de Kits Pedagógicos (8reproduções x total de kits pedagógicos)</t>
  </si>
  <si>
    <t>Material de impressão para as entrevistas necessárias ao diagnóstico e em relação à pesquisa final (10*92) + (10*76)</t>
  </si>
  <si>
    <t>Condomínio</t>
  </si>
  <si>
    <t>Designer Gráfico</t>
  </si>
  <si>
    <t>Corpo Técnico</t>
  </si>
  <si>
    <t>JRC CONTÊINER E ESTRUTURAS METALICAS LTDA - CNPJ: 97.525.916/0001-05</t>
  </si>
  <si>
    <t>Copiadora e Comércio Rio Juruá LTDA - CNPJ:00.068.409/0001-40</t>
  </si>
  <si>
    <t>PGRW CONSULTORIA E GESTÃO EMPRESARIAL CNPJ: 40.932.343/0001-09</t>
  </si>
  <si>
    <t>Auxiliar em Serviços Gerais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</si>
</sst>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[$R$-416]\ #,##0.00;\-[$R$-416]\ #,##0.00"/>
    <numFmt numFmtId="166" formatCode="#,##0.00_ ;\-#,##0.00\ "/>
    <numFmt numFmtId="167" formatCode="&quot;R$&quot;\ #,##0.00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sz val="10"/>
      <color theme="1"/>
      <name val="Verdana"/>
      <family val="2"/>
    </font>
    <font>
      <b/>
      <sz val="14"/>
      <color rgb="FF000000"/>
      <name val="Arial"/>
      <family val="2"/>
    </font>
    <font>
      <b/>
      <sz val="11"/>
      <color theme="1"/>
      <name val="Calibri"/>
      <family val="2"/>
    </font>
    <font>
      <b/>
      <sz val="10"/>
      <color rgb="FF000000"/>
      <name val="Verdana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Verdana"/>
      <family val="2"/>
    </font>
    <font>
      <b/>
      <sz val="14"/>
      <color rgb="FF000000"/>
      <name val="Verdana"/>
      <family val="2"/>
    </font>
    <font>
      <sz val="14"/>
      <color theme="1"/>
      <name val="Verdana"/>
      <family val="2"/>
    </font>
    <font>
      <b/>
      <sz val="14"/>
      <color rgb="FFFF0000"/>
      <name val="Verdana"/>
      <family val="2"/>
    </font>
    <font>
      <b/>
      <sz val="13"/>
      <color theme="1"/>
      <name val="Quattrocento Sans"/>
      <family val="2"/>
    </font>
    <font>
      <sz val="10"/>
      <color rgb="FFFF0000"/>
      <name val="Verdana"/>
      <family val="2"/>
    </font>
    <font>
      <sz val="11"/>
      <color theme="1"/>
      <name val="Calibri"/>
      <family val="2"/>
      <scheme val="minor"/>
    </font>
    <font>
      <sz val="14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C8C8C8"/>
        <bgColor rgb="FFC8C8C8"/>
      </patternFill>
    </fill>
    <fill>
      <patternFill patternType="solid">
        <fgColor rgb="FF76923C"/>
        <bgColor rgb="FF76923C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0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14999847407452621"/>
        <bgColor rgb="FFD8D8D8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BFBFBF"/>
      </patternFill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276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 vertical="center" wrapText="1"/>
    </xf>
    <xf numFmtId="164" fontId="10" fillId="3" borderId="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6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164" fontId="17" fillId="3" borderId="4" xfId="0" applyNumberFormat="1" applyFont="1" applyFill="1" applyBorder="1" applyAlignment="1">
      <alignment horizontal="center" vertical="center" wrapText="1"/>
    </xf>
    <xf numFmtId="165" fontId="13" fillId="4" borderId="4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7" fontId="17" fillId="0" borderId="4" xfId="0" applyNumberFormat="1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17" fontId="17" fillId="3" borderId="4" xfId="0" applyNumberFormat="1" applyFont="1" applyFill="1" applyBorder="1" applyAlignment="1">
      <alignment horizontal="center" vertical="center" wrapText="1"/>
    </xf>
    <xf numFmtId="165" fontId="15" fillId="3" borderId="4" xfId="0" applyNumberFormat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15" fillId="0" borderId="0" xfId="0" applyFont="1"/>
    <xf numFmtId="0" fontId="22" fillId="3" borderId="4" xfId="0" applyFont="1" applyFill="1" applyBorder="1" applyAlignment="1">
      <alignment horizontal="center" wrapText="1"/>
    </xf>
    <xf numFmtId="0" fontId="21" fillId="3" borderId="4" xfId="0" applyFont="1" applyFill="1" applyBorder="1" applyAlignment="1">
      <alignment horizontal="center" wrapText="1"/>
    </xf>
    <xf numFmtId="0" fontId="8" fillId="0" borderId="0" xfId="0" applyFont="1"/>
    <xf numFmtId="0" fontId="15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23" fillId="5" borderId="4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left" vertical="center" wrapText="1"/>
    </xf>
    <xf numFmtId="165" fontId="23" fillId="5" borderId="4" xfId="0" applyNumberFormat="1" applyFont="1" applyFill="1" applyBorder="1" applyAlignment="1">
      <alignment horizontal="center" vertical="center" wrapText="1"/>
    </xf>
    <xf numFmtId="165" fontId="23" fillId="5" borderId="21" xfId="0" applyNumberFormat="1" applyFont="1" applyFill="1" applyBorder="1" applyAlignment="1">
      <alignment horizontal="center" vertical="center" wrapText="1"/>
    </xf>
    <xf numFmtId="165" fontId="23" fillId="7" borderId="26" xfId="0" applyNumberFormat="1" applyFont="1" applyFill="1" applyBorder="1" applyAlignment="1">
      <alignment horizontal="center" vertical="center" wrapText="1"/>
    </xf>
    <xf numFmtId="165" fontId="23" fillId="7" borderId="5" xfId="0" applyNumberFormat="1" applyFont="1" applyFill="1" applyBorder="1" applyAlignment="1">
      <alignment horizontal="center" vertical="center" wrapText="1"/>
    </xf>
    <xf numFmtId="165" fontId="23" fillId="7" borderId="27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Alignment="1">
      <alignment vertical="center"/>
    </xf>
    <xf numFmtId="0" fontId="25" fillId="0" borderId="4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left" wrapText="1"/>
    </xf>
    <xf numFmtId="0" fontId="25" fillId="0" borderId="4" xfId="0" applyFont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165" fontId="25" fillId="3" borderId="4" xfId="0" applyNumberFormat="1" applyFont="1" applyFill="1" applyBorder="1" applyAlignment="1">
      <alignment horizontal="center" vertical="center" wrapText="1"/>
    </xf>
    <xf numFmtId="165" fontId="25" fillId="3" borderId="21" xfId="0" applyNumberFormat="1" applyFont="1" applyFill="1" applyBorder="1" applyAlignment="1">
      <alignment horizontal="center" vertical="center" wrapText="1"/>
    </xf>
    <xf numFmtId="165" fontId="23" fillId="0" borderId="7" xfId="0" applyNumberFormat="1" applyFont="1" applyBorder="1" applyAlignment="1">
      <alignment horizontal="center" vertical="center" wrapText="1"/>
    </xf>
    <xf numFmtId="165" fontId="23" fillId="0" borderId="4" xfId="0" applyNumberFormat="1" applyFont="1" applyBorder="1" applyAlignment="1">
      <alignment horizontal="center" vertical="center" wrapText="1"/>
    </xf>
    <xf numFmtId="165" fontId="25" fillId="0" borderId="0" xfId="0" applyNumberFormat="1" applyFont="1" applyAlignment="1">
      <alignment vertical="center"/>
    </xf>
    <xf numFmtId="0" fontId="25" fillId="0" borderId="0" xfId="0" applyFont="1"/>
    <xf numFmtId="0" fontId="25" fillId="4" borderId="4" xfId="0" applyFont="1" applyFill="1" applyBorder="1" applyAlignment="1">
      <alignment horizontal="center" vertical="top" wrapText="1"/>
    </xf>
    <xf numFmtId="0" fontId="25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/>
    </xf>
    <xf numFmtId="164" fontId="23" fillId="8" borderId="4" xfId="0" applyNumberFormat="1" applyFont="1" applyFill="1" applyBorder="1" applyAlignment="1">
      <alignment horizontal="center" vertical="center"/>
    </xf>
    <xf numFmtId="165" fontId="23" fillId="4" borderId="4" xfId="0" applyNumberFormat="1" applyFont="1" applyFill="1" applyBorder="1" applyAlignment="1">
      <alignment horizontal="center" vertical="center" wrapText="1"/>
    </xf>
    <xf numFmtId="165" fontId="23" fillId="5" borderId="10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165" fontId="25" fillId="0" borderId="4" xfId="0" applyNumberFormat="1" applyFont="1" applyBorder="1" applyAlignment="1">
      <alignment horizontal="center" vertical="center" wrapText="1"/>
    </xf>
    <xf numFmtId="165" fontId="23" fillId="3" borderId="10" xfId="0" applyNumberFormat="1" applyFont="1" applyFill="1" applyBorder="1" applyAlignment="1">
      <alignment horizontal="center" vertical="center" wrapText="1"/>
    </xf>
    <xf numFmtId="165" fontId="23" fillId="3" borderId="4" xfId="0" applyNumberFormat="1" applyFont="1" applyFill="1" applyBorder="1" applyAlignment="1">
      <alignment horizontal="center" vertical="center" wrapText="1"/>
    </xf>
    <xf numFmtId="165" fontId="26" fillId="3" borderId="4" xfId="0" applyNumberFormat="1" applyFont="1" applyFill="1" applyBorder="1" applyAlignment="1">
      <alignment horizontal="center" vertical="center" wrapText="1"/>
    </xf>
    <xf numFmtId="166" fontId="23" fillId="3" borderId="4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left"/>
    </xf>
    <xf numFmtId="165" fontId="25" fillId="0" borderId="21" xfId="0" applyNumberFormat="1" applyFont="1" applyBorder="1" applyAlignment="1">
      <alignment horizontal="center" vertical="center" wrapText="1"/>
    </xf>
    <xf numFmtId="165" fontId="23" fillId="5" borderId="29" xfId="0" applyNumberFormat="1" applyFont="1" applyFill="1" applyBorder="1" applyAlignment="1">
      <alignment horizontal="center" vertical="center" wrapText="1"/>
    </xf>
    <xf numFmtId="0" fontId="23" fillId="0" borderId="7" xfId="0" applyFont="1" applyBorder="1" applyAlignment="1">
      <alignment vertical="center"/>
    </xf>
    <xf numFmtId="164" fontId="25" fillId="3" borderId="4" xfId="0" applyNumberFormat="1" applyFont="1" applyFill="1" applyBorder="1" applyAlignment="1">
      <alignment horizontal="center" vertical="top"/>
    </xf>
    <xf numFmtId="167" fontId="25" fillId="3" borderId="4" xfId="0" applyNumberFormat="1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top" wrapText="1"/>
    </xf>
    <xf numFmtId="165" fontId="23" fillId="5" borderId="26" xfId="0" applyNumberFormat="1" applyFont="1" applyFill="1" applyBorder="1" applyAlignment="1">
      <alignment horizontal="center" vertical="center" wrapText="1"/>
    </xf>
    <xf numFmtId="165" fontId="23" fillId="5" borderId="5" xfId="0" applyNumberFormat="1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vertical="center"/>
    </xf>
    <xf numFmtId="0" fontId="25" fillId="0" borderId="4" xfId="0" applyFont="1" applyBorder="1" applyAlignment="1">
      <alignment horizontal="center" vertical="top"/>
    </xf>
    <xf numFmtId="1" fontId="25" fillId="0" borderId="4" xfId="0" applyNumberFormat="1" applyFont="1" applyBorder="1" applyAlignment="1">
      <alignment horizontal="center" vertical="top" wrapText="1"/>
    </xf>
    <xf numFmtId="165" fontId="23" fillId="3" borderId="26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/>
    </xf>
    <xf numFmtId="165" fontId="25" fillId="3" borderId="6" xfId="0" applyNumberFormat="1" applyFont="1" applyFill="1" applyBorder="1" applyAlignment="1">
      <alignment vertical="center"/>
    </xf>
    <xf numFmtId="165" fontId="23" fillId="9" borderId="21" xfId="0" applyNumberFormat="1" applyFont="1" applyFill="1" applyBorder="1" applyAlignment="1">
      <alignment horizontal="center" vertical="center" wrapText="1"/>
    </xf>
    <xf numFmtId="1" fontId="25" fillId="0" borderId="4" xfId="0" applyNumberFormat="1" applyFont="1" applyBorder="1" applyAlignment="1">
      <alignment horizontal="center" vertical="center" wrapText="1"/>
    </xf>
    <xf numFmtId="0" fontId="23" fillId="0" borderId="4" xfId="0" applyFont="1" applyBorder="1" applyAlignment="1">
      <alignment vertical="center"/>
    </xf>
    <xf numFmtId="0" fontId="27" fillId="0" borderId="0" xfId="0" applyFont="1"/>
    <xf numFmtId="0" fontId="23" fillId="0" borderId="7" xfId="0" applyFont="1" applyBorder="1"/>
    <xf numFmtId="0" fontId="23" fillId="0" borderId="4" xfId="0" applyFont="1" applyBorder="1"/>
    <xf numFmtId="165" fontId="23" fillId="4" borderId="1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165" fontId="25" fillId="3" borderId="30" xfId="0" applyNumberFormat="1" applyFont="1" applyFill="1" applyBorder="1" applyAlignment="1">
      <alignment horizontal="center" vertical="center" wrapText="1"/>
    </xf>
    <xf numFmtId="165" fontId="23" fillId="3" borderId="31" xfId="0" applyNumberFormat="1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/>
    </xf>
    <xf numFmtId="165" fontId="23" fillId="4" borderId="31" xfId="0" applyNumberFormat="1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165" fontId="25" fillId="4" borderId="4" xfId="0" applyNumberFormat="1" applyFont="1" applyFill="1" applyBorder="1" applyAlignment="1">
      <alignment horizontal="center" vertical="center" wrapText="1"/>
    </xf>
    <xf numFmtId="165" fontId="23" fillId="5" borderId="30" xfId="0" applyNumberFormat="1" applyFont="1" applyFill="1" applyBorder="1" applyAlignment="1">
      <alignment horizontal="center" vertical="center" wrapText="1"/>
    </xf>
    <xf numFmtId="165" fontId="23" fillId="5" borderId="34" xfId="0" applyNumberFormat="1" applyFont="1" applyFill="1" applyBorder="1" applyAlignment="1">
      <alignment horizontal="center" vertical="center" wrapText="1"/>
    </xf>
    <xf numFmtId="165" fontId="23" fillId="5" borderId="35" xfId="0" applyNumberFormat="1" applyFont="1" applyFill="1" applyBorder="1" applyAlignment="1">
      <alignment horizontal="center" vertical="center" wrapText="1"/>
    </xf>
    <xf numFmtId="165" fontId="23" fillId="5" borderId="36" xfId="0" applyNumberFormat="1" applyFont="1" applyFill="1" applyBorder="1" applyAlignment="1">
      <alignment horizontal="center" vertical="center" wrapText="1"/>
    </xf>
    <xf numFmtId="165" fontId="23" fillId="9" borderId="10" xfId="0" applyNumberFormat="1" applyFont="1" applyFill="1" applyBorder="1" applyAlignment="1">
      <alignment horizontal="center" vertical="center" wrapText="1"/>
    </xf>
    <xf numFmtId="165" fontId="23" fillId="9" borderId="4" xfId="0" applyNumberFormat="1" applyFont="1" applyFill="1" applyBorder="1" applyAlignment="1">
      <alignment horizontal="center" vertical="center" wrapText="1"/>
    </xf>
    <xf numFmtId="165" fontId="25" fillId="4" borderId="30" xfId="0" applyNumberFormat="1" applyFont="1" applyFill="1" applyBorder="1" applyAlignment="1">
      <alignment horizontal="center" vertical="center" wrapText="1"/>
    </xf>
    <xf numFmtId="0" fontId="23" fillId="0" borderId="31" xfId="0" applyFont="1" applyBorder="1" applyAlignment="1">
      <alignment horizontal="center"/>
    </xf>
    <xf numFmtId="165" fontId="23" fillId="0" borderId="4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/>
    </xf>
    <xf numFmtId="165" fontId="23" fillId="3" borderId="4" xfId="0" applyNumberFormat="1" applyFont="1" applyFill="1" applyBorder="1" applyAlignment="1">
      <alignment horizontal="left" vertical="center" wrapText="1"/>
    </xf>
    <xf numFmtId="165" fontId="23" fillId="0" borderId="4" xfId="0" applyNumberFormat="1" applyFont="1" applyBorder="1"/>
    <xf numFmtId="165" fontId="23" fillId="0" borderId="4" xfId="0" applyNumberFormat="1" applyFont="1" applyBorder="1" applyAlignment="1">
      <alignment horizontal="center"/>
    </xf>
    <xf numFmtId="165" fontId="23" fillId="9" borderId="6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3" borderId="6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165" fontId="28" fillId="0" borderId="0" xfId="0" applyNumberFormat="1" applyFont="1" applyAlignment="1">
      <alignment vertical="center"/>
    </xf>
    <xf numFmtId="0" fontId="25" fillId="12" borderId="4" xfId="0" applyFont="1" applyFill="1" applyBorder="1" applyAlignment="1">
      <alignment horizontal="center" vertical="top" wrapText="1"/>
    </xf>
    <xf numFmtId="0" fontId="25" fillId="13" borderId="4" xfId="0" applyFont="1" applyFill="1" applyBorder="1" applyAlignment="1">
      <alignment horizontal="center" vertical="top" wrapText="1"/>
    </xf>
    <xf numFmtId="165" fontId="15" fillId="3" borderId="4" xfId="0" applyNumberFormat="1" applyFont="1" applyFill="1" applyBorder="1" applyAlignment="1">
      <alignment vertical="center"/>
    </xf>
    <xf numFmtId="0" fontId="21" fillId="6" borderId="32" xfId="0" applyFont="1" applyFill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wrapText="1"/>
    </xf>
    <xf numFmtId="0" fontId="7" fillId="0" borderId="2" xfId="0" applyFont="1" applyBorder="1"/>
    <xf numFmtId="0" fontId="7" fillId="0" borderId="3" xfId="0" applyFont="1" applyBorder="1"/>
    <xf numFmtId="0" fontId="3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15" borderId="45" xfId="0" applyFill="1" applyBorder="1" applyAlignment="1">
      <alignment horizontal="center"/>
    </xf>
    <xf numFmtId="167" fontId="0" fillId="16" borderId="45" xfId="1" applyNumberFormat="1" applyFont="1" applyFill="1" applyBorder="1" applyAlignment="1">
      <alignment horizontal="center"/>
    </xf>
    <xf numFmtId="167" fontId="0" fillId="0" borderId="45" xfId="1" applyNumberFormat="1" applyFont="1" applyBorder="1" applyAlignment="1">
      <alignment horizontal="center"/>
    </xf>
    <xf numFmtId="167" fontId="0" fillId="15" borderId="45" xfId="1" applyNumberFormat="1" applyFont="1" applyFill="1" applyBorder="1" applyAlignment="1">
      <alignment horizontal="center"/>
    </xf>
    <xf numFmtId="167" fontId="0" fillId="0" borderId="45" xfId="0" applyNumberFormat="1" applyBorder="1" applyAlignment="1">
      <alignment horizontal="center"/>
    </xf>
    <xf numFmtId="10" fontId="0" fillId="0" borderId="45" xfId="2" applyNumberFormat="1" applyFont="1" applyBorder="1" applyAlignment="1">
      <alignment horizontal="center"/>
    </xf>
    <xf numFmtId="0" fontId="3" fillId="15" borderId="45" xfId="0" applyFont="1" applyFill="1" applyBorder="1" applyAlignment="1">
      <alignment horizontal="center"/>
    </xf>
    <xf numFmtId="10" fontId="0" fillId="0" borderId="45" xfId="2" applyNumberFormat="1" applyFont="1" applyFill="1" applyBorder="1" applyAlignment="1">
      <alignment horizontal="center"/>
    </xf>
    <xf numFmtId="0" fontId="0" fillId="15" borderId="0" xfId="0" applyFill="1"/>
    <xf numFmtId="167" fontId="0" fillId="17" borderId="4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0" fontId="0" fillId="15" borderId="45" xfId="2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54" xfId="0" applyFont="1" applyBorder="1" applyAlignment="1">
      <alignment horizontal="center"/>
    </xf>
    <xf numFmtId="167" fontId="0" fillId="0" borderId="6" xfId="2" applyNumberFormat="1" applyFont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164" fontId="10" fillId="12" borderId="4" xfId="0" applyNumberFormat="1" applyFont="1" applyFill="1" applyBorder="1" applyAlignment="1">
      <alignment horizontal="center" vertical="center" wrapText="1"/>
    </xf>
    <xf numFmtId="0" fontId="10" fillId="13" borderId="4" xfId="0" applyFont="1" applyFill="1" applyBorder="1" applyAlignment="1">
      <alignment horizontal="center" vertical="center" wrapText="1"/>
    </xf>
    <xf numFmtId="0" fontId="11" fillId="13" borderId="4" xfId="0" applyFont="1" applyFill="1" applyBorder="1" applyAlignment="1">
      <alignment horizontal="center" vertical="center" wrapText="1"/>
    </xf>
    <xf numFmtId="164" fontId="10" fillId="3" borderId="8" xfId="0" applyNumberFormat="1" applyFont="1" applyFill="1" applyBorder="1" applyAlignment="1">
      <alignment horizontal="center" vertical="center" wrapText="1"/>
    </xf>
    <xf numFmtId="0" fontId="10" fillId="18" borderId="4" xfId="0" applyFont="1" applyFill="1" applyBorder="1" applyAlignment="1">
      <alignment horizontal="center" vertical="center" wrapText="1"/>
    </xf>
    <xf numFmtId="0" fontId="30" fillId="18" borderId="4" xfId="0" applyFont="1" applyFill="1" applyBorder="1" applyAlignment="1">
      <alignment horizontal="center" vertical="center" wrapText="1"/>
    </xf>
    <xf numFmtId="0" fontId="11" fillId="19" borderId="4" xfId="0" applyFont="1" applyFill="1" applyBorder="1" applyAlignment="1">
      <alignment horizontal="center" vertical="center" wrapText="1"/>
    </xf>
    <xf numFmtId="164" fontId="10" fillId="19" borderId="4" xfId="0" applyNumberFormat="1" applyFont="1" applyFill="1" applyBorder="1" applyAlignment="1">
      <alignment horizontal="center" vertical="center" wrapText="1"/>
    </xf>
    <xf numFmtId="164" fontId="30" fillId="19" borderId="4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0" fontId="0" fillId="0" borderId="55" xfId="0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0" fillId="15" borderId="55" xfId="0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165" fontId="23" fillId="0" borderId="10" xfId="0" applyNumberFormat="1" applyFont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/>
    </xf>
    <xf numFmtId="0" fontId="17" fillId="0" borderId="4" xfId="0" applyFont="1" applyBorder="1" applyAlignment="1">
      <alignment horizontal="left" vertical="center" wrapText="1"/>
    </xf>
    <xf numFmtId="164" fontId="10" fillId="3" borderId="4" xfId="0" applyNumberFormat="1" applyFont="1" applyFill="1" applyBorder="1" applyAlignment="1">
      <alignment horizontal="center" vertical="top"/>
    </xf>
    <xf numFmtId="0" fontId="10" fillId="3" borderId="4" xfId="0" applyFont="1" applyFill="1" applyBorder="1" applyAlignment="1">
      <alignment horizontal="center" vertical="top" wrapText="1"/>
    </xf>
    <xf numFmtId="1" fontId="10" fillId="0" borderId="4" xfId="0" applyNumberFormat="1" applyFont="1" applyBorder="1" applyAlignment="1">
      <alignment horizontal="center" vertical="top" wrapText="1"/>
    </xf>
    <xf numFmtId="165" fontId="23" fillId="22" borderId="4" xfId="0" applyNumberFormat="1" applyFont="1" applyFill="1" applyBorder="1" applyAlignment="1">
      <alignment horizontal="center" vertical="center" wrapText="1"/>
    </xf>
    <xf numFmtId="165" fontId="23" fillId="23" borderId="4" xfId="0" applyNumberFormat="1" applyFont="1" applyFill="1" applyBorder="1" applyAlignment="1">
      <alignment horizontal="left" vertical="center" wrapText="1"/>
    </xf>
    <xf numFmtId="165" fontId="23" fillId="23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5" fillId="3" borderId="20" xfId="0" applyFont="1" applyFill="1" applyBorder="1" applyAlignment="1">
      <alignment horizontal="center" vertical="center" wrapText="1"/>
    </xf>
    <xf numFmtId="167" fontId="0" fillId="24" borderId="45" xfId="1" applyNumberFormat="1" applyFont="1" applyFill="1" applyBorder="1" applyAlignment="1">
      <alignment horizontal="center"/>
    </xf>
    <xf numFmtId="0" fontId="1" fillId="0" borderId="45" xfId="0" applyFont="1" applyBorder="1" applyAlignment="1">
      <alignment horizontal="center"/>
    </xf>
    <xf numFmtId="165" fontId="0" fillId="0" borderId="0" xfId="0" applyNumberFormat="1"/>
    <xf numFmtId="0" fontId="0" fillId="0" borderId="6" xfId="0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/>
    <xf numFmtId="0" fontId="30" fillId="20" borderId="1" xfId="0" applyFont="1" applyFill="1" applyBorder="1" applyAlignment="1">
      <alignment horizontal="center" vertical="center" wrapText="1"/>
    </xf>
    <xf numFmtId="0" fontId="30" fillId="20" borderId="9" xfId="0" applyFont="1" applyFill="1" applyBorder="1" applyAlignment="1">
      <alignment horizontal="center" vertical="center" wrapText="1"/>
    </xf>
    <xf numFmtId="0" fontId="30" fillId="20" borderId="10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7" fillId="0" borderId="10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7" xfId="0" applyFont="1" applyBorder="1"/>
    <xf numFmtId="0" fontId="15" fillId="6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3" xfId="0" applyFont="1" applyBorder="1"/>
    <xf numFmtId="0" fontId="16" fillId="21" borderId="20" xfId="0" applyFont="1" applyFill="1" applyBorder="1" applyAlignment="1">
      <alignment horizontal="center" vertical="center" wrapText="1"/>
    </xf>
    <xf numFmtId="0" fontId="16" fillId="21" borderId="32" xfId="0" applyFont="1" applyFill="1" applyBorder="1" applyAlignment="1">
      <alignment horizontal="center" vertical="center" wrapText="1"/>
    </xf>
    <xf numFmtId="0" fontId="16" fillId="21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9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0" fontId="7" fillId="0" borderId="14" xfId="0" applyFont="1" applyBorder="1"/>
    <xf numFmtId="0" fontId="25" fillId="3" borderId="20" xfId="0" applyFont="1" applyFill="1" applyBorder="1" applyAlignment="1">
      <alignment horizontal="center" vertical="center" wrapText="1"/>
    </xf>
    <xf numFmtId="0" fontId="7" fillId="0" borderId="28" xfId="0" applyFont="1" applyBorder="1"/>
    <xf numFmtId="0" fontId="7" fillId="0" borderId="8" xfId="0" applyFont="1" applyBorder="1"/>
    <xf numFmtId="165" fontId="23" fillId="11" borderId="40" xfId="0" applyNumberFormat="1" applyFont="1" applyFill="1" applyBorder="1" applyAlignment="1">
      <alignment horizontal="center" vertical="center" wrapText="1"/>
    </xf>
    <xf numFmtId="0" fontId="7" fillId="0" borderId="44" xfId="0" applyFont="1" applyBorder="1"/>
    <xf numFmtId="0" fontId="23" fillId="11" borderId="37" xfId="0" applyFont="1" applyFill="1" applyBorder="1" applyAlignment="1">
      <alignment horizontal="center" vertical="center" wrapText="1"/>
    </xf>
    <xf numFmtId="0" fontId="7" fillId="0" borderId="38" xfId="0" applyFont="1" applyBorder="1"/>
    <xf numFmtId="0" fontId="7" fillId="0" borderId="39" xfId="0" applyFont="1" applyBorder="1"/>
    <xf numFmtId="0" fontId="7" fillId="0" borderId="41" xfId="0" applyFont="1" applyBorder="1"/>
    <xf numFmtId="0" fontId="7" fillId="0" borderId="42" xfId="0" applyFont="1" applyBorder="1"/>
    <xf numFmtId="0" fontId="7" fillId="0" borderId="43" xfId="0" applyFont="1" applyBorder="1"/>
    <xf numFmtId="0" fontId="23" fillId="5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7" fillId="0" borderId="32" xfId="0" applyFont="1" applyBorder="1"/>
    <xf numFmtId="0" fontId="7" fillId="15" borderId="8" xfId="0" applyFont="1" applyFill="1" applyBorder="1"/>
    <xf numFmtId="0" fontId="7" fillId="15" borderId="28" xfId="0" applyFont="1" applyFill="1" applyBorder="1"/>
    <xf numFmtId="0" fontId="24" fillId="7" borderId="24" xfId="0" applyFont="1" applyFill="1" applyBorder="1" applyAlignment="1">
      <alignment horizontal="center" vertical="center" wrapText="1"/>
    </xf>
    <xf numFmtId="0" fontId="7" fillId="0" borderId="25" xfId="0" applyFont="1" applyBorder="1"/>
    <xf numFmtId="0" fontId="25" fillId="3" borderId="32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23" fillId="5" borderId="24" xfId="0" applyFont="1" applyFill="1" applyBorder="1" applyAlignment="1">
      <alignment horizontal="center" vertical="center" wrapText="1"/>
    </xf>
    <xf numFmtId="0" fontId="23" fillId="10" borderId="33" xfId="0" applyFont="1" applyFill="1" applyBorder="1" applyAlignment="1">
      <alignment horizontal="center" vertical="center" wrapText="1"/>
    </xf>
    <xf numFmtId="0" fontId="7" fillId="0" borderId="15" xfId="0" applyFont="1" applyBorder="1"/>
    <xf numFmtId="165" fontId="23" fillId="5" borderId="16" xfId="0" applyNumberFormat="1" applyFont="1" applyFill="1" applyBorder="1" applyAlignment="1">
      <alignment horizontal="center" vertical="center" wrapText="1"/>
    </xf>
    <xf numFmtId="0" fontId="7" fillId="0" borderId="17" xfId="0" applyFont="1" applyBorder="1"/>
    <xf numFmtId="0" fontId="7" fillId="0" borderId="18" xfId="0" applyFont="1" applyBorder="1"/>
    <xf numFmtId="165" fontId="23" fillId="5" borderId="19" xfId="0" applyNumberFormat="1" applyFont="1" applyFill="1" applyBorder="1" applyAlignment="1">
      <alignment horizontal="center" vertical="center" wrapText="1"/>
    </xf>
    <xf numFmtId="0" fontId="7" fillId="0" borderId="22" xfId="0" applyFont="1" applyBorder="1"/>
    <xf numFmtId="165" fontId="23" fillId="5" borderId="20" xfId="0" applyNumberFormat="1" applyFont="1" applyFill="1" applyBorder="1" applyAlignment="1">
      <alignment horizontal="center" vertical="center" wrapText="1"/>
    </xf>
    <xf numFmtId="0" fontId="7" fillId="0" borderId="23" xfId="0" applyFont="1" applyBorder="1"/>
  </cellXfs>
  <cellStyles count="3">
    <cellStyle name="Moeda" xfId="1" builtinId="4"/>
    <cellStyle name="Normal" xfId="0" builtinId="0"/>
    <cellStyle name="Porcentagem" xfId="2" builtinId="5"/>
  </cellStyles>
  <dxfs count="24"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1238250</xdr:colOff>
      <xdr:row>74</xdr:row>
      <xdr:rowOff>95250</xdr:rowOff>
    </xdr:from>
    <xdr:ext cx="0" cy="581025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1485900</xdr:colOff>
      <xdr:row>1</xdr:row>
      <xdr:rowOff>133350</xdr:rowOff>
    </xdr:from>
    <xdr:ext cx="6686550" cy="14287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590550</xdr:colOff>
      <xdr:row>3</xdr:row>
      <xdr:rowOff>85725</xdr:rowOff>
    </xdr:from>
    <xdr:ext cx="3657600" cy="7143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2</xdr:row>
      <xdr:rowOff>104775</xdr:rowOff>
    </xdr:from>
    <xdr:to>
      <xdr:col>6</xdr:col>
      <xdr:colOff>542534</xdr:colOff>
      <xdr:row>7</xdr:row>
      <xdr:rowOff>103333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99B204-4582-4154-B795-B234E0D7F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485775"/>
          <a:ext cx="4285859" cy="9510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2</xdr:row>
      <xdr:rowOff>104775</xdr:rowOff>
    </xdr:from>
    <xdr:to>
      <xdr:col>6</xdr:col>
      <xdr:colOff>542534</xdr:colOff>
      <xdr:row>7</xdr:row>
      <xdr:rowOff>103333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2395FB0-32F0-49D8-BF94-E94AB8D20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485775"/>
          <a:ext cx="4285859" cy="9510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1238250</xdr:colOff>
      <xdr:row>23</xdr:row>
      <xdr:rowOff>95250</xdr:rowOff>
    </xdr:from>
    <xdr:ext cx="0" cy="581025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1981200</xdr:colOff>
      <xdr:row>3</xdr:row>
      <xdr:rowOff>0</xdr:rowOff>
    </xdr:from>
    <xdr:ext cx="5153025" cy="9525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752475</xdr:colOff>
      <xdr:row>2</xdr:row>
      <xdr:rowOff>114300</xdr:rowOff>
    </xdr:from>
    <xdr:ext cx="5143500" cy="100012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3324225</xdr:colOff>
      <xdr:row>2</xdr:row>
      <xdr:rowOff>38100</xdr:rowOff>
    </xdr:from>
    <xdr:ext cx="3638550" cy="9525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4019550</xdr:colOff>
      <xdr:row>2</xdr:row>
      <xdr:rowOff>0</xdr:rowOff>
    </xdr:from>
    <xdr:ext cx="3657600" cy="9525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28575</xdr:colOff>
      <xdr:row>2</xdr:row>
      <xdr:rowOff>114300</xdr:rowOff>
    </xdr:from>
    <xdr:ext cx="8343900" cy="17430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ri.coloneze.HABITACAO\Desktop\SEI_REFORMAS\Planilha%20Or&#231;ament&#225;ria_Reformas.xlsx" TargetMode="External"/><Relationship Id="rId1" Type="http://schemas.openxmlformats.org/officeDocument/2006/relationships/externalLinkPath" Target="/Users/yuri.coloneze.HABITACAO/Desktop/SEI_REFORMAS/Planilha%20Or&#231;ament&#225;ria_Refor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adro de Preços 1"/>
      <sheetName val="Quadro de Preços 1 (3)"/>
      <sheetName val="Quadro de Preços Frete"/>
      <sheetName val="Materiais Gráficos"/>
      <sheetName val="Planilha para vinculação"/>
      <sheetName val="Verba_Escritorio_Cons e limp"/>
      <sheetName val="Verba_Relatório"/>
      <sheetName val="Verba_Diagnóstico"/>
      <sheetName val="Verba_Pesquisa Final"/>
      <sheetName val="Verba_Kit Pedagogico"/>
      <sheetName val="Kit lanche"/>
      <sheetName val="Kits;Mesas e cadeiras"/>
      <sheetName val="Horas por ativ Articulador"/>
      <sheetName val="Horas por ativ. Técnico Social"/>
      <sheetName val="RH Corpo Fixo"/>
      <sheetName val="CRONOGRAMA_ALMIRANTE (512)"/>
      <sheetName val="CRONOGRAMA_BANCÁRIOS (252)"/>
      <sheetName val="CRONOGRAMA_BENJAMIN (320)"/>
      <sheetName val="CRONOGRAMA_CRATO (160)"/>
      <sheetName val="CRONOGRAMA_DIVINOMESTRE (112)"/>
      <sheetName val="CRONOGRAMA_DONAREGINA (344)"/>
      <sheetName val="CRONOGRAMA_FRANCISCO (80)"/>
      <sheetName val="CRONOGRAMA_JACAREZINHO (700)"/>
      <sheetName val="CRONOGRAMA_JARDIM (291)"/>
      <sheetName val="CRONOGRAMA_LIVORNO (297)"/>
      <sheetName val="CRONOGRAMA_POSSE (390)"/>
      <sheetName val="CRONOGRAMA_OSWALDOCRUZ (1080)"/>
      <sheetName val="CRONOGRAMA_PIOXII (336)"/>
      <sheetName val="CRONOGRAMA_MÉDICE (80)"/>
      <sheetName val="CRONOGRAMA_SANTOAMARO (227)"/>
      <sheetName val="CRONOGRAMA_TRENTO (297)"/>
      <sheetName val="CRONOGRAMA_VALDARIOSA (1500)"/>
      <sheetName val="CRONOGRAMA_VARESE (234)"/>
      <sheetName val="CRONOGRAMA_VICENTE (240)"/>
      <sheetName val="Cronograma Consolid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G16">
            <v>96.91</v>
          </cell>
        </row>
      </sheetData>
      <sheetData sheetId="8"/>
      <sheetData sheetId="9"/>
      <sheetData sheetId="10">
        <row r="15">
          <cell r="E15">
            <v>5.88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27ED-CA96-4DEC-A75F-838D3F50EE3F}">
  <dimension ref="A5:N45"/>
  <sheetViews>
    <sheetView topLeftCell="A16" workbookViewId="0">
      <selection activeCell="A6" sqref="A6:S44"/>
    </sheetView>
  </sheetViews>
  <sheetFormatPr defaultRowHeight="15" x14ac:dyDescent="0.25"/>
  <cols>
    <col min="1" max="1" width="5.140625" bestFit="1" customWidth="1"/>
    <col min="2" max="2" width="63.7109375" bestFit="1" customWidth="1"/>
    <col min="3" max="3" width="21" bestFit="1" customWidth="1"/>
    <col min="4" max="4" width="30.85546875" bestFit="1" customWidth="1"/>
    <col min="5" max="7" width="12.5703125" bestFit="1" customWidth="1"/>
    <col min="8" max="8" width="8.140625" bestFit="1" customWidth="1"/>
    <col min="9" max="9" width="12" bestFit="1" customWidth="1"/>
    <col min="10" max="10" width="11.28515625" bestFit="1" customWidth="1"/>
    <col min="11" max="11" width="32.7109375" bestFit="1" customWidth="1"/>
  </cols>
  <sheetData>
    <row r="5" spans="1:14" ht="15.75" thickBot="1" x14ac:dyDescent="0.3"/>
    <row r="6" spans="1:14" ht="16.5" thickTop="1" thickBot="1" x14ac:dyDescent="0.3">
      <c r="A6" s="195" t="s">
        <v>147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4" ht="16.5" thickTop="1" thickBot="1" x14ac:dyDescent="0.3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</row>
    <row r="8" spans="1:14" ht="16.5" thickTop="1" thickBot="1" x14ac:dyDescent="0.3">
      <c r="A8" s="196" t="s">
        <v>148</v>
      </c>
      <c r="B8" s="196" t="s">
        <v>149</v>
      </c>
      <c r="C8" s="196" t="s">
        <v>150</v>
      </c>
      <c r="D8" s="196" t="s">
        <v>151</v>
      </c>
      <c r="E8" s="147" t="s">
        <v>152</v>
      </c>
      <c r="F8" s="147" t="s">
        <v>153</v>
      </c>
      <c r="G8" s="147" t="s">
        <v>154</v>
      </c>
      <c r="H8" s="196" t="s">
        <v>155</v>
      </c>
      <c r="I8" s="196" t="s">
        <v>156</v>
      </c>
      <c r="J8" s="196" t="s">
        <v>157</v>
      </c>
      <c r="K8" s="196" t="s">
        <v>158</v>
      </c>
      <c r="L8" s="194" t="s">
        <v>159</v>
      </c>
      <c r="M8" s="194" t="s">
        <v>160</v>
      </c>
      <c r="N8" s="194" t="s">
        <v>161</v>
      </c>
    </row>
    <row r="9" spans="1:14" ht="16.5" thickTop="1" thickBot="1" x14ac:dyDescent="0.3">
      <c r="A9" s="196"/>
      <c r="B9" s="196"/>
      <c r="C9" s="196"/>
      <c r="D9" s="196"/>
      <c r="E9" s="147" t="s">
        <v>162</v>
      </c>
      <c r="F9" s="147" t="s">
        <v>163</v>
      </c>
      <c r="G9" s="147" t="s">
        <v>164</v>
      </c>
      <c r="H9" s="196"/>
      <c r="I9" s="196"/>
      <c r="J9" s="196"/>
      <c r="K9" s="196"/>
      <c r="L9" s="194"/>
      <c r="M9" s="194"/>
      <c r="N9" s="194"/>
    </row>
    <row r="10" spans="1:14" ht="16.5" thickTop="1" thickBot="1" x14ac:dyDescent="0.3">
      <c r="A10" s="147">
        <v>1</v>
      </c>
      <c r="B10" s="148" t="s">
        <v>165</v>
      </c>
      <c r="C10" s="147">
        <v>463997</v>
      </c>
      <c r="D10" s="147" t="s">
        <v>166</v>
      </c>
      <c r="E10" s="149">
        <v>4.4400000000000004</v>
      </c>
      <c r="F10" s="150">
        <v>4.47</v>
      </c>
      <c r="G10" s="151">
        <v>4.45</v>
      </c>
      <c r="H10" s="152">
        <f>AVERAGE(E10:G10)</f>
        <v>4.4533333333333331</v>
      </c>
      <c r="I10" s="152">
        <f>MIN(E10:G10)</f>
        <v>4.4400000000000004</v>
      </c>
      <c r="J10" s="152">
        <f>MAX(E10:G10)</f>
        <v>4.47</v>
      </c>
      <c r="K10" s="153">
        <f>(J10/I10)-1</f>
        <v>6.7567567567565767E-3</v>
      </c>
      <c r="L10" t="s">
        <v>167</v>
      </c>
      <c r="M10" t="s">
        <v>168</v>
      </c>
      <c r="N10" t="s">
        <v>169</v>
      </c>
    </row>
    <row r="11" spans="1:14" ht="16.5" thickTop="1" thickBot="1" x14ac:dyDescent="0.3">
      <c r="A11" s="147">
        <v>2</v>
      </c>
      <c r="B11" s="148" t="s">
        <v>170</v>
      </c>
      <c r="C11" s="147">
        <v>445484</v>
      </c>
      <c r="D11" s="147" t="s">
        <v>166</v>
      </c>
      <c r="E11" s="149">
        <v>1.31</v>
      </c>
      <c r="F11" s="150">
        <v>1.41</v>
      </c>
      <c r="G11" s="150">
        <v>1.42</v>
      </c>
      <c r="H11" s="152">
        <f t="shared" ref="H11:H44" si="0">AVERAGE(E11:G11)</f>
        <v>1.38</v>
      </c>
      <c r="I11" s="152">
        <f t="shared" ref="I11:I44" si="1">MIN(E11:G11)</f>
        <v>1.31</v>
      </c>
      <c r="J11" s="152">
        <f t="shared" ref="J11:J44" si="2">MAX(E11:G11)</f>
        <v>1.42</v>
      </c>
      <c r="K11" s="153">
        <f t="shared" ref="K11:K44" si="3">(J11/I11)-1</f>
        <v>8.3969465648854769E-2</v>
      </c>
      <c r="L11" t="s">
        <v>171</v>
      </c>
      <c r="M11" t="s">
        <v>172</v>
      </c>
      <c r="N11" t="s">
        <v>173</v>
      </c>
    </row>
    <row r="12" spans="1:14" ht="16.5" thickTop="1" thickBot="1" x14ac:dyDescent="0.3">
      <c r="A12" s="147">
        <v>3</v>
      </c>
      <c r="B12" s="148" t="s">
        <v>174</v>
      </c>
      <c r="C12" s="147">
        <v>445484</v>
      </c>
      <c r="D12" s="147" t="s">
        <v>166</v>
      </c>
      <c r="E12" s="149">
        <v>0.61</v>
      </c>
      <c r="F12" s="150">
        <v>0.81</v>
      </c>
      <c r="G12" s="150">
        <v>1.1000000000000001</v>
      </c>
      <c r="H12" s="152">
        <f t="shared" si="0"/>
        <v>0.84</v>
      </c>
      <c r="I12" s="152">
        <f t="shared" si="1"/>
        <v>0.61</v>
      </c>
      <c r="J12" s="152">
        <f t="shared" si="2"/>
        <v>1.1000000000000001</v>
      </c>
      <c r="K12" s="153">
        <f t="shared" si="3"/>
        <v>0.80327868852459039</v>
      </c>
      <c r="L12" t="s">
        <v>173</v>
      </c>
      <c r="M12" t="s">
        <v>175</v>
      </c>
      <c r="N12" t="s">
        <v>176</v>
      </c>
    </row>
    <row r="13" spans="1:14" ht="16.5" thickTop="1" thickBot="1" x14ac:dyDescent="0.3">
      <c r="A13" s="147">
        <v>4</v>
      </c>
      <c r="B13" s="148" t="s">
        <v>177</v>
      </c>
      <c r="C13" s="147">
        <v>310507</v>
      </c>
      <c r="D13" s="147" t="s">
        <v>178</v>
      </c>
      <c r="E13" s="149">
        <v>5.71</v>
      </c>
      <c r="F13" s="150">
        <v>5.81</v>
      </c>
      <c r="G13" s="150">
        <v>6.65</v>
      </c>
      <c r="H13" s="152">
        <f t="shared" si="0"/>
        <v>6.0566666666666675</v>
      </c>
      <c r="I13" s="152">
        <f t="shared" si="1"/>
        <v>5.71</v>
      </c>
      <c r="J13" s="152">
        <f t="shared" si="2"/>
        <v>6.65</v>
      </c>
      <c r="K13" s="153">
        <f t="shared" si="3"/>
        <v>0.16462346760070057</v>
      </c>
      <c r="L13" t="s">
        <v>179</v>
      </c>
      <c r="M13" t="s">
        <v>180</v>
      </c>
      <c r="N13" t="s">
        <v>181</v>
      </c>
    </row>
    <row r="14" spans="1:14" ht="16.5" thickTop="1" thickBot="1" x14ac:dyDescent="0.3">
      <c r="A14" s="147">
        <v>5</v>
      </c>
      <c r="B14" s="148" t="s">
        <v>182</v>
      </c>
      <c r="C14" s="147" t="s">
        <v>183</v>
      </c>
      <c r="D14" s="147" t="s">
        <v>166</v>
      </c>
      <c r="E14" s="149">
        <v>25.38</v>
      </c>
      <c r="F14" s="150">
        <v>28.11</v>
      </c>
      <c r="G14" s="150">
        <v>32.33</v>
      </c>
      <c r="H14" s="152">
        <f t="shared" si="0"/>
        <v>28.606666666666666</v>
      </c>
      <c r="I14" s="152">
        <f t="shared" si="1"/>
        <v>25.38</v>
      </c>
      <c r="J14" s="152">
        <f t="shared" si="2"/>
        <v>32.33</v>
      </c>
      <c r="K14" s="153">
        <f t="shared" si="3"/>
        <v>0.27383766745468874</v>
      </c>
      <c r="L14" t="s">
        <v>179</v>
      </c>
      <c r="M14" t="s">
        <v>184</v>
      </c>
      <c r="N14" t="s">
        <v>185</v>
      </c>
    </row>
    <row r="15" spans="1:14" ht="16.5" thickTop="1" thickBot="1" x14ac:dyDescent="0.3">
      <c r="A15" s="147">
        <v>6</v>
      </c>
      <c r="B15" s="148" t="s">
        <v>186</v>
      </c>
      <c r="C15" s="147" t="s">
        <v>187</v>
      </c>
      <c r="D15" s="147" t="s">
        <v>166</v>
      </c>
      <c r="E15" s="149">
        <v>0.25</v>
      </c>
      <c r="F15" s="150">
        <v>0.46</v>
      </c>
      <c r="G15" s="150">
        <v>0.45</v>
      </c>
      <c r="H15" s="152">
        <f t="shared" si="0"/>
        <v>0.38666666666666666</v>
      </c>
      <c r="I15" s="152">
        <f t="shared" si="1"/>
        <v>0.25</v>
      </c>
      <c r="J15" s="152">
        <f t="shared" si="2"/>
        <v>0.46</v>
      </c>
      <c r="K15" s="153">
        <f t="shared" si="3"/>
        <v>0.84000000000000008</v>
      </c>
      <c r="L15" t="s">
        <v>188</v>
      </c>
      <c r="M15" t="s">
        <v>189</v>
      </c>
      <c r="N15" t="s">
        <v>190</v>
      </c>
    </row>
    <row r="16" spans="1:14" ht="16.5" thickTop="1" thickBot="1" x14ac:dyDescent="0.3">
      <c r="A16" s="147">
        <v>7</v>
      </c>
      <c r="B16" s="154" t="s">
        <v>191</v>
      </c>
      <c r="C16" s="147">
        <v>483278</v>
      </c>
      <c r="D16" s="147" t="s">
        <v>166</v>
      </c>
      <c r="E16" s="149">
        <v>0.51</v>
      </c>
      <c r="F16" s="150">
        <v>1</v>
      </c>
      <c r="G16" s="150">
        <v>2.44</v>
      </c>
      <c r="H16" s="152">
        <f t="shared" si="0"/>
        <v>1.3166666666666667</v>
      </c>
      <c r="I16" s="152">
        <f t="shared" si="1"/>
        <v>0.51</v>
      </c>
      <c r="J16" s="152">
        <f t="shared" si="2"/>
        <v>2.44</v>
      </c>
      <c r="K16" s="155">
        <f t="shared" si="3"/>
        <v>3.784313725490196</v>
      </c>
      <c r="L16" t="s">
        <v>192</v>
      </c>
      <c r="M16" t="s">
        <v>193</v>
      </c>
      <c r="N16" t="s">
        <v>194</v>
      </c>
    </row>
    <row r="17" spans="1:14" ht="16.5" thickTop="1" thickBot="1" x14ac:dyDescent="0.3">
      <c r="A17" s="147">
        <v>8</v>
      </c>
      <c r="B17" s="148" t="s">
        <v>195</v>
      </c>
      <c r="C17" s="147">
        <v>430307</v>
      </c>
      <c r="D17" s="147" t="s">
        <v>166</v>
      </c>
      <c r="E17" s="149">
        <v>2.39</v>
      </c>
      <c r="F17" s="150">
        <v>2.44</v>
      </c>
      <c r="G17" s="150">
        <v>4.72</v>
      </c>
      <c r="H17" s="152">
        <f t="shared" si="0"/>
        <v>3.1833333333333336</v>
      </c>
      <c r="I17" s="152">
        <f t="shared" si="1"/>
        <v>2.39</v>
      </c>
      <c r="J17" s="152">
        <f t="shared" si="2"/>
        <v>4.72</v>
      </c>
      <c r="K17" s="153">
        <f t="shared" si="3"/>
        <v>0.97489539748953957</v>
      </c>
      <c r="L17" t="s">
        <v>196</v>
      </c>
      <c r="M17" t="s">
        <v>197</v>
      </c>
      <c r="N17" t="s">
        <v>198</v>
      </c>
    </row>
    <row r="18" spans="1:14" ht="16.5" thickTop="1" thickBot="1" x14ac:dyDescent="0.3">
      <c r="A18" s="147">
        <v>9</v>
      </c>
      <c r="B18" s="148" t="s">
        <v>199</v>
      </c>
      <c r="C18" s="147">
        <v>463591</v>
      </c>
      <c r="D18" s="147" t="s">
        <v>166</v>
      </c>
      <c r="E18" s="149">
        <v>10.1</v>
      </c>
      <c r="F18" s="150">
        <v>11.48</v>
      </c>
      <c r="G18" s="150">
        <v>13.64</v>
      </c>
      <c r="H18" s="152">
        <f t="shared" si="0"/>
        <v>11.74</v>
      </c>
      <c r="I18" s="152">
        <f t="shared" si="1"/>
        <v>10.1</v>
      </c>
      <c r="J18" s="152">
        <f t="shared" si="2"/>
        <v>13.64</v>
      </c>
      <c r="K18" s="153">
        <f t="shared" si="3"/>
        <v>0.35049504950495058</v>
      </c>
      <c r="L18" t="s">
        <v>200</v>
      </c>
      <c r="M18" t="s">
        <v>201</v>
      </c>
      <c r="N18" t="s">
        <v>202</v>
      </c>
    </row>
    <row r="19" spans="1:14" ht="16.5" thickTop="1" thickBot="1" x14ac:dyDescent="0.3">
      <c r="A19" s="147">
        <v>10</v>
      </c>
      <c r="B19" s="148" t="s">
        <v>203</v>
      </c>
      <c r="C19" s="147">
        <v>462546</v>
      </c>
      <c r="D19" s="147" t="s">
        <v>166</v>
      </c>
      <c r="E19" s="149">
        <v>0.53</v>
      </c>
      <c r="F19" s="150">
        <v>0.56999999999999995</v>
      </c>
      <c r="G19" s="150">
        <v>0.6</v>
      </c>
      <c r="H19" s="152">
        <f t="shared" si="0"/>
        <v>0.56666666666666676</v>
      </c>
      <c r="I19" s="152">
        <f t="shared" si="1"/>
        <v>0.53</v>
      </c>
      <c r="J19" s="152">
        <f t="shared" si="2"/>
        <v>0.6</v>
      </c>
      <c r="K19" s="153">
        <f t="shared" si="3"/>
        <v>0.13207547169811318</v>
      </c>
      <c r="L19" t="s">
        <v>204</v>
      </c>
      <c r="M19" t="s">
        <v>205</v>
      </c>
      <c r="N19" t="s">
        <v>198</v>
      </c>
    </row>
    <row r="20" spans="1:14" ht="16.5" thickTop="1" thickBot="1" x14ac:dyDescent="0.3">
      <c r="A20" s="147">
        <v>11</v>
      </c>
      <c r="B20" s="148" t="s">
        <v>206</v>
      </c>
      <c r="C20" s="147">
        <v>314109</v>
      </c>
      <c r="D20" s="147" t="s">
        <v>166</v>
      </c>
      <c r="E20" s="149">
        <v>1.58</v>
      </c>
      <c r="F20" s="150">
        <v>1.75</v>
      </c>
      <c r="G20" s="150">
        <v>1.92</v>
      </c>
      <c r="H20" s="152">
        <f t="shared" si="0"/>
        <v>1.75</v>
      </c>
      <c r="I20" s="152">
        <f t="shared" si="1"/>
        <v>1.58</v>
      </c>
      <c r="J20" s="152">
        <f t="shared" si="2"/>
        <v>1.92</v>
      </c>
      <c r="K20" s="153">
        <f t="shared" si="3"/>
        <v>0.21518987341772133</v>
      </c>
      <c r="L20" t="s">
        <v>179</v>
      </c>
      <c r="M20" t="s">
        <v>207</v>
      </c>
      <c r="N20" t="s">
        <v>208</v>
      </c>
    </row>
    <row r="21" spans="1:14" ht="16.5" thickTop="1" thickBot="1" x14ac:dyDescent="0.3">
      <c r="A21" s="147">
        <v>12</v>
      </c>
      <c r="B21" s="148" t="s">
        <v>209</v>
      </c>
      <c r="C21" s="147" t="s">
        <v>210</v>
      </c>
      <c r="D21" s="147" t="s">
        <v>166</v>
      </c>
      <c r="E21" s="149">
        <v>0.66</v>
      </c>
      <c r="F21" s="150">
        <v>0.76</v>
      </c>
      <c r="G21" s="150">
        <v>1.29</v>
      </c>
      <c r="H21" s="152">
        <f t="shared" si="0"/>
        <v>0.90333333333333332</v>
      </c>
      <c r="I21" s="152">
        <f t="shared" si="1"/>
        <v>0.66</v>
      </c>
      <c r="J21" s="152">
        <f t="shared" si="2"/>
        <v>1.29</v>
      </c>
      <c r="K21" s="153">
        <f t="shared" si="3"/>
        <v>0.95454545454545459</v>
      </c>
      <c r="L21" t="s">
        <v>211</v>
      </c>
      <c r="M21" t="s">
        <v>207</v>
      </c>
      <c r="N21" t="s">
        <v>212</v>
      </c>
    </row>
    <row r="22" spans="1:14" ht="16.5" thickTop="1" thickBot="1" x14ac:dyDescent="0.3">
      <c r="A22" s="147">
        <v>13</v>
      </c>
      <c r="B22" s="148" t="s">
        <v>213</v>
      </c>
      <c r="C22" s="147" t="s">
        <v>214</v>
      </c>
      <c r="D22" s="147" t="s">
        <v>215</v>
      </c>
      <c r="E22" s="149">
        <v>78.05</v>
      </c>
      <c r="F22" s="150">
        <v>82.58</v>
      </c>
      <c r="G22" s="150">
        <v>118.81</v>
      </c>
      <c r="H22" s="152">
        <f t="shared" si="0"/>
        <v>93.146666666666661</v>
      </c>
      <c r="I22" s="152">
        <f t="shared" si="1"/>
        <v>78.05</v>
      </c>
      <c r="J22" s="152">
        <f t="shared" si="2"/>
        <v>118.81</v>
      </c>
      <c r="K22" s="153">
        <f t="shared" si="3"/>
        <v>0.52222934016656009</v>
      </c>
      <c r="L22" t="s">
        <v>216</v>
      </c>
      <c r="M22" t="s">
        <v>217</v>
      </c>
      <c r="N22" s="156" t="s">
        <v>218</v>
      </c>
    </row>
    <row r="23" spans="1:14" ht="16.5" thickTop="1" thickBot="1" x14ac:dyDescent="0.3">
      <c r="A23" s="147">
        <v>14</v>
      </c>
      <c r="B23" s="148" t="s">
        <v>219</v>
      </c>
      <c r="C23" s="147">
        <v>201129</v>
      </c>
      <c r="D23" s="147" t="s">
        <v>166</v>
      </c>
      <c r="E23" s="149">
        <v>1.54</v>
      </c>
      <c r="F23" s="150">
        <v>1.57</v>
      </c>
      <c r="G23" s="150">
        <v>4.16</v>
      </c>
      <c r="H23" s="152">
        <f t="shared" si="0"/>
        <v>2.4233333333333333</v>
      </c>
      <c r="I23" s="152">
        <f t="shared" si="1"/>
        <v>1.54</v>
      </c>
      <c r="J23" s="152">
        <f t="shared" si="2"/>
        <v>4.16</v>
      </c>
      <c r="K23" s="155">
        <f t="shared" si="3"/>
        <v>1.7012987012987013</v>
      </c>
      <c r="L23" t="s">
        <v>220</v>
      </c>
      <c r="M23" t="s">
        <v>221</v>
      </c>
      <c r="N23" t="s">
        <v>208</v>
      </c>
    </row>
    <row r="24" spans="1:14" ht="16.5" thickTop="1" thickBot="1" x14ac:dyDescent="0.3">
      <c r="A24" s="147">
        <v>15</v>
      </c>
      <c r="B24" s="148" t="s">
        <v>222</v>
      </c>
      <c r="C24" s="147">
        <v>226698</v>
      </c>
      <c r="D24" s="147" t="s">
        <v>166</v>
      </c>
      <c r="E24" s="149">
        <v>1.06</v>
      </c>
      <c r="F24" s="150">
        <v>1.35</v>
      </c>
      <c r="G24" s="150">
        <v>1.51</v>
      </c>
      <c r="H24" s="152">
        <f t="shared" si="0"/>
        <v>1.3066666666666666</v>
      </c>
      <c r="I24" s="152">
        <f t="shared" si="1"/>
        <v>1.06</v>
      </c>
      <c r="J24" s="152">
        <f t="shared" si="2"/>
        <v>1.51</v>
      </c>
      <c r="K24" s="153">
        <f t="shared" si="3"/>
        <v>0.42452830188679247</v>
      </c>
      <c r="L24" t="s">
        <v>179</v>
      </c>
      <c r="M24" t="s">
        <v>223</v>
      </c>
      <c r="N24" t="s">
        <v>224</v>
      </c>
    </row>
    <row r="25" spans="1:14" ht="16.5" thickTop="1" thickBot="1" x14ac:dyDescent="0.3">
      <c r="A25" s="147">
        <v>16</v>
      </c>
      <c r="B25" s="148" t="s">
        <v>225</v>
      </c>
      <c r="C25" s="147">
        <v>459309</v>
      </c>
      <c r="D25" s="147" t="s">
        <v>166</v>
      </c>
      <c r="E25" s="149">
        <v>0.2</v>
      </c>
      <c r="F25" s="150">
        <v>0.27</v>
      </c>
      <c r="G25" s="150">
        <v>0.27</v>
      </c>
      <c r="H25" s="152">
        <f t="shared" si="0"/>
        <v>0.24666666666666667</v>
      </c>
      <c r="I25" s="152">
        <f t="shared" si="1"/>
        <v>0.2</v>
      </c>
      <c r="J25" s="152">
        <f t="shared" si="2"/>
        <v>0.27</v>
      </c>
      <c r="K25" s="153">
        <f t="shared" si="3"/>
        <v>0.35000000000000009</v>
      </c>
      <c r="L25" t="s">
        <v>204</v>
      </c>
      <c r="M25" t="s">
        <v>226</v>
      </c>
      <c r="N25" s="156" t="s">
        <v>227</v>
      </c>
    </row>
    <row r="26" spans="1:14" ht="16.5" thickTop="1" thickBot="1" x14ac:dyDescent="0.3">
      <c r="A26" s="147">
        <v>17</v>
      </c>
      <c r="B26" s="148" t="s">
        <v>228</v>
      </c>
      <c r="C26" s="147" t="s">
        <v>229</v>
      </c>
      <c r="D26" s="147" t="s">
        <v>230</v>
      </c>
      <c r="E26" s="149">
        <v>1.72</v>
      </c>
      <c r="F26" s="150">
        <v>1.73</v>
      </c>
      <c r="G26" s="150">
        <v>1.82</v>
      </c>
      <c r="H26" s="152">
        <f t="shared" si="0"/>
        <v>1.7566666666666668</v>
      </c>
      <c r="I26" s="152">
        <f t="shared" si="1"/>
        <v>1.72</v>
      </c>
      <c r="J26" s="152">
        <f t="shared" si="2"/>
        <v>1.82</v>
      </c>
      <c r="K26" s="153">
        <f t="shared" si="3"/>
        <v>5.8139534883721034E-2</v>
      </c>
      <c r="L26" t="s">
        <v>231</v>
      </c>
      <c r="M26" t="s">
        <v>179</v>
      </c>
      <c r="N26" t="s">
        <v>216</v>
      </c>
    </row>
    <row r="27" spans="1:14" ht="16.5" thickTop="1" thickBot="1" x14ac:dyDescent="0.3">
      <c r="A27" s="147">
        <v>18</v>
      </c>
      <c r="B27" s="148" t="s">
        <v>232</v>
      </c>
      <c r="C27" s="147" t="s">
        <v>233</v>
      </c>
      <c r="D27" s="147" t="s">
        <v>166</v>
      </c>
      <c r="E27" s="149">
        <v>3.15</v>
      </c>
      <c r="F27" s="150">
        <v>3.34</v>
      </c>
      <c r="G27" s="150">
        <v>3.36</v>
      </c>
      <c r="H27" s="152">
        <f t="shared" si="0"/>
        <v>3.2833333333333332</v>
      </c>
      <c r="I27" s="152">
        <f t="shared" si="1"/>
        <v>3.15</v>
      </c>
      <c r="J27" s="152">
        <f t="shared" si="2"/>
        <v>3.36</v>
      </c>
      <c r="K27" s="153">
        <f t="shared" si="3"/>
        <v>6.6666666666666652E-2</v>
      </c>
      <c r="L27" t="s">
        <v>234</v>
      </c>
      <c r="M27" t="s">
        <v>235</v>
      </c>
      <c r="N27" t="s">
        <v>226</v>
      </c>
    </row>
    <row r="28" spans="1:14" ht="16.5" thickTop="1" thickBot="1" x14ac:dyDescent="0.3">
      <c r="A28" s="147">
        <v>19</v>
      </c>
      <c r="B28" s="148" t="s">
        <v>236</v>
      </c>
      <c r="C28" s="147">
        <v>285553</v>
      </c>
      <c r="D28" s="147" t="s">
        <v>166</v>
      </c>
      <c r="E28" s="149">
        <v>6.69</v>
      </c>
      <c r="F28" s="150">
        <v>12.13</v>
      </c>
      <c r="G28" s="150">
        <v>18.559999999999999</v>
      </c>
      <c r="H28" s="152">
        <f t="shared" si="0"/>
        <v>12.459999999999999</v>
      </c>
      <c r="I28" s="152">
        <f t="shared" si="1"/>
        <v>6.69</v>
      </c>
      <c r="J28" s="152">
        <f t="shared" si="2"/>
        <v>18.559999999999999</v>
      </c>
      <c r="K28" s="155">
        <f t="shared" si="3"/>
        <v>1.7742899850523166</v>
      </c>
      <c r="L28" t="s">
        <v>223</v>
      </c>
      <c r="M28" t="s">
        <v>237</v>
      </c>
      <c r="N28" t="s">
        <v>238</v>
      </c>
    </row>
    <row r="29" spans="1:14" ht="16.5" thickTop="1" thickBot="1" x14ac:dyDescent="0.3">
      <c r="A29" s="147">
        <v>20</v>
      </c>
      <c r="B29" s="148" t="s">
        <v>239</v>
      </c>
      <c r="C29" s="147">
        <v>425226</v>
      </c>
      <c r="D29" s="147" t="s">
        <v>240</v>
      </c>
      <c r="E29" s="149">
        <v>3.38</v>
      </c>
      <c r="F29" s="150">
        <v>3.43</v>
      </c>
      <c r="G29" s="150">
        <v>3.94</v>
      </c>
      <c r="H29" s="152">
        <f t="shared" si="0"/>
        <v>3.5833333333333335</v>
      </c>
      <c r="I29" s="152">
        <f t="shared" si="1"/>
        <v>3.38</v>
      </c>
      <c r="J29" s="152">
        <f t="shared" si="2"/>
        <v>3.94</v>
      </c>
      <c r="K29" s="153">
        <f t="shared" si="3"/>
        <v>0.16568047337278102</v>
      </c>
      <c r="L29" t="s">
        <v>241</v>
      </c>
      <c r="M29" t="s">
        <v>242</v>
      </c>
      <c r="N29" t="s">
        <v>212</v>
      </c>
    </row>
    <row r="30" spans="1:14" ht="16.5" thickTop="1" thickBot="1" x14ac:dyDescent="0.3">
      <c r="A30" s="147">
        <v>21</v>
      </c>
      <c r="B30" s="148" t="s">
        <v>243</v>
      </c>
      <c r="C30" s="147" t="s">
        <v>244</v>
      </c>
      <c r="D30" s="147" t="s">
        <v>166</v>
      </c>
      <c r="E30" s="149">
        <v>0.2</v>
      </c>
      <c r="F30" s="150">
        <v>0.21</v>
      </c>
      <c r="G30" s="150">
        <v>0.22</v>
      </c>
      <c r="H30" s="152">
        <f t="shared" si="0"/>
        <v>0.21</v>
      </c>
      <c r="I30" s="152">
        <f t="shared" si="1"/>
        <v>0.2</v>
      </c>
      <c r="J30" s="152">
        <f t="shared" si="2"/>
        <v>0.22</v>
      </c>
      <c r="K30" s="153">
        <f t="shared" si="3"/>
        <v>9.9999999999999867E-2</v>
      </c>
      <c r="L30" t="s">
        <v>188</v>
      </c>
      <c r="M30" t="s">
        <v>245</v>
      </c>
      <c r="N30" s="156" t="s">
        <v>246</v>
      </c>
    </row>
    <row r="31" spans="1:14" ht="16.5" thickTop="1" thickBot="1" x14ac:dyDescent="0.3">
      <c r="A31" s="147">
        <v>22</v>
      </c>
      <c r="B31" s="148" t="s">
        <v>247</v>
      </c>
      <c r="C31" s="147">
        <v>461889</v>
      </c>
      <c r="D31" s="147" t="s">
        <v>248</v>
      </c>
      <c r="E31" s="149">
        <v>18.88</v>
      </c>
      <c r="F31" s="150">
        <v>19.03</v>
      </c>
      <c r="G31" s="150">
        <v>19.010000000000002</v>
      </c>
      <c r="H31" s="152">
        <f t="shared" si="0"/>
        <v>18.973333333333333</v>
      </c>
      <c r="I31" s="152">
        <f t="shared" si="1"/>
        <v>18.88</v>
      </c>
      <c r="J31" s="152">
        <f t="shared" si="2"/>
        <v>19.03</v>
      </c>
      <c r="K31" s="153">
        <f t="shared" si="3"/>
        <v>7.9449152542374613E-3</v>
      </c>
      <c r="L31" t="s">
        <v>249</v>
      </c>
      <c r="M31" t="s">
        <v>250</v>
      </c>
      <c r="N31" t="s">
        <v>251</v>
      </c>
    </row>
    <row r="32" spans="1:14" ht="16.5" thickTop="1" thickBot="1" x14ac:dyDescent="0.3">
      <c r="A32" s="147">
        <v>23</v>
      </c>
      <c r="B32" s="148" t="s">
        <v>252</v>
      </c>
      <c r="C32" s="147">
        <v>464326</v>
      </c>
      <c r="D32" s="147" t="s">
        <v>5</v>
      </c>
      <c r="E32" s="151">
        <v>2.19</v>
      </c>
      <c r="F32" s="149">
        <v>1.77</v>
      </c>
      <c r="G32" s="150">
        <v>2.31</v>
      </c>
      <c r="H32" s="152">
        <f t="shared" si="0"/>
        <v>2.09</v>
      </c>
      <c r="I32" s="152">
        <f t="shared" si="1"/>
        <v>1.77</v>
      </c>
      <c r="J32" s="152">
        <f t="shared" si="2"/>
        <v>2.31</v>
      </c>
      <c r="K32" s="153">
        <f t="shared" si="3"/>
        <v>0.30508474576271194</v>
      </c>
      <c r="L32" t="s">
        <v>253</v>
      </c>
      <c r="M32" s="156" t="s">
        <v>226</v>
      </c>
      <c r="N32" t="s">
        <v>254</v>
      </c>
    </row>
    <row r="33" spans="1:14" ht="16.5" thickTop="1" thickBot="1" x14ac:dyDescent="0.3">
      <c r="A33" s="147">
        <v>24</v>
      </c>
      <c r="B33" s="148" t="s">
        <v>255</v>
      </c>
      <c r="C33" s="147" t="s">
        <v>256</v>
      </c>
      <c r="D33" s="147" t="s">
        <v>5</v>
      </c>
      <c r="E33" s="149">
        <v>10.35</v>
      </c>
      <c r="F33" s="151">
        <v>10.56</v>
      </c>
      <c r="G33" s="150">
        <v>12.19</v>
      </c>
      <c r="H33" s="152">
        <f t="shared" si="0"/>
        <v>11.033333333333333</v>
      </c>
      <c r="I33" s="152">
        <f t="shared" si="1"/>
        <v>10.35</v>
      </c>
      <c r="J33" s="152">
        <f t="shared" si="2"/>
        <v>12.19</v>
      </c>
      <c r="K33" s="153">
        <f t="shared" si="3"/>
        <v>0.17777777777777781</v>
      </c>
      <c r="L33" t="s">
        <v>257</v>
      </c>
      <c r="M33" t="s">
        <v>258</v>
      </c>
      <c r="N33" t="s">
        <v>259</v>
      </c>
    </row>
    <row r="34" spans="1:14" ht="16.5" thickTop="1" thickBot="1" x14ac:dyDescent="0.3">
      <c r="A34" s="148">
        <v>25</v>
      </c>
      <c r="B34" s="148" t="s">
        <v>260</v>
      </c>
      <c r="C34" s="147">
        <v>443004</v>
      </c>
      <c r="D34" s="147" t="s">
        <v>261</v>
      </c>
      <c r="E34" s="149">
        <v>61.16</v>
      </c>
      <c r="F34" s="151">
        <v>61.94</v>
      </c>
      <c r="G34" s="150">
        <v>62.62</v>
      </c>
      <c r="H34" s="152">
        <f t="shared" si="0"/>
        <v>61.906666666666666</v>
      </c>
      <c r="I34" s="152">
        <f t="shared" si="1"/>
        <v>61.16</v>
      </c>
      <c r="J34" s="152">
        <f t="shared" si="2"/>
        <v>62.62</v>
      </c>
      <c r="K34" s="153">
        <f t="shared" si="3"/>
        <v>2.3871811641595908E-2</v>
      </c>
      <c r="L34" s="156" t="s">
        <v>262</v>
      </c>
      <c r="M34" t="s">
        <v>179</v>
      </c>
      <c r="N34" t="s">
        <v>231</v>
      </c>
    </row>
    <row r="35" spans="1:14" ht="16.5" thickTop="1" thickBot="1" x14ac:dyDescent="0.3">
      <c r="A35" s="147">
        <v>26</v>
      </c>
      <c r="B35" s="148" t="s">
        <v>263</v>
      </c>
      <c r="C35" s="147" t="s">
        <v>264</v>
      </c>
      <c r="D35" s="147" t="s">
        <v>166</v>
      </c>
      <c r="E35" s="149">
        <v>17.670000000000002</v>
      </c>
      <c r="F35" s="150">
        <v>23.26</v>
      </c>
      <c r="G35" s="150">
        <v>27.95</v>
      </c>
      <c r="H35" s="152">
        <f t="shared" si="0"/>
        <v>22.960000000000004</v>
      </c>
      <c r="I35" s="152">
        <f t="shared" si="1"/>
        <v>17.670000000000002</v>
      </c>
      <c r="J35" s="152">
        <f t="shared" si="2"/>
        <v>27.95</v>
      </c>
      <c r="K35" s="153">
        <f t="shared" si="3"/>
        <v>0.58177702320316893</v>
      </c>
      <c r="L35" t="s">
        <v>265</v>
      </c>
      <c r="M35" t="s">
        <v>266</v>
      </c>
      <c r="N35" t="s">
        <v>267</v>
      </c>
    </row>
    <row r="36" spans="1:14" ht="16.5" thickTop="1" thickBot="1" x14ac:dyDescent="0.3">
      <c r="A36" s="147">
        <v>27</v>
      </c>
      <c r="B36" s="148" t="s">
        <v>268</v>
      </c>
      <c r="C36" s="147" t="s">
        <v>269</v>
      </c>
      <c r="D36" s="147" t="s">
        <v>166</v>
      </c>
      <c r="E36" s="149">
        <v>4.42</v>
      </c>
      <c r="F36" s="150">
        <v>5.35</v>
      </c>
      <c r="G36" s="150">
        <v>5.64</v>
      </c>
      <c r="H36" s="152">
        <f t="shared" si="0"/>
        <v>5.1366666666666667</v>
      </c>
      <c r="I36" s="152">
        <f t="shared" si="1"/>
        <v>4.42</v>
      </c>
      <c r="J36" s="152">
        <f t="shared" si="2"/>
        <v>5.64</v>
      </c>
      <c r="K36" s="153">
        <f t="shared" si="3"/>
        <v>0.27601809954751122</v>
      </c>
      <c r="L36" t="s">
        <v>270</v>
      </c>
      <c r="M36" t="s">
        <v>271</v>
      </c>
      <c r="N36" t="s">
        <v>205</v>
      </c>
    </row>
    <row r="37" spans="1:14" ht="16.5" thickTop="1" thickBot="1" x14ac:dyDescent="0.3">
      <c r="A37" s="147">
        <v>28</v>
      </c>
      <c r="B37" s="148" t="s">
        <v>272</v>
      </c>
      <c r="C37" s="147">
        <v>267598</v>
      </c>
      <c r="D37" s="147" t="s">
        <v>273</v>
      </c>
      <c r="E37" s="149">
        <v>6.07</v>
      </c>
      <c r="F37" s="150">
        <v>9.9700000000000006</v>
      </c>
      <c r="G37" s="150">
        <v>11.87</v>
      </c>
      <c r="H37" s="152">
        <f t="shared" si="0"/>
        <v>9.3033333333333328</v>
      </c>
      <c r="I37" s="152">
        <f t="shared" si="1"/>
        <v>6.07</v>
      </c>
      <c r="J37" s="152">
        <f t="shared" si="2"/>
        <v>11.87</v>
      </c>
      <c r="K37" s="153">
        <f t="shared" si="3"/>
        <v>0.95551894563426676</v>
      </c>
      <c r="L37" t="s">
        <v>274</v>
      </c>
      <c r="M37" t="s">
        <v>275</v>
      </c>
      <c r="N37" t="s">
        <v>208</v>
      </c>
    </row>
    <row r="38" spans="1:14" ht="16.5" thickTop="1" thickBot="1" x14ac:dyDescent="0.3">
      <c r="A38" s="147">
        <v>29</v>
      </c>
      <c r="B38" s="148" t="s">
        <v>276</v>
      </c>
      <c r="C38" s="147">
        <v>417309</v>
      </c>
      <c r="D38" s="147" t="s">
        <v>277</v>
      </c>
      <c r="E38" s="149">
        <v>10.31</v>
      </c>
      <c r="F38" s="150">
        <v>14.21</v>
      </c>
      <c r="G38" s="150">
        <v>28.73</v>
      </c>
      <c r="H38" s="152">
        <f t="shared" si="0"/>
        <v>17.75</v>
      </c>
      <c r="I38" s="152">
        <f t="shared" si="1"/>
        <v>10.31</v>
      </c>
      <c r="J38" s="152">
        <f t="shared" si="2"/>
        <v>28.73</v>
      </c>
      <c r="K38" s="155">
        <f t="shared" si="3"/>
        <v>1.7866149369544133</v>
      </c>
      <c r="L38" t="s">
        <v>216</v>
      </c>
      <c r="M38" s="156" t="s">
        <v>278</v>
      </c>
      <c r="N38" t="s">
        <v>179</v>
      </c>
    </row>
    <row r="39" spans="1:14" ht="16.5" thickTop="1" thickBot="1" x14ac:dyDescent="0.3">
      <c r="A39" s="147">
        <v>30</v>
      </c>
      <c r="B39" s="148" t="s">
        <v>279</v>
      </c>
      <c r="C39" s="147" t="s">
        <v>280</v>
      </c>
      <c r="D39" s="147" t="s">
        <v>281</v>
      </c>
      <c r="E39" s="149">
        <v>16.18</v>
      </c>
      <c r="F39" s="150">
        <v>16.45</v>
      </c>
      <c r="G39" s="150">
        <v>18.7</v>
      </c>
      <c r="H39" s="152">
        <f t="shared" si="0"/>
        <v>17.11</v>
      </c>
      <c r="I39" s="152">
        <f t="shared" si="1"/>
        <v>16.18</v>
      </c>
      <c r="J39" s="152">
        <f t="shared" si="2"/>
        <v>18.7</v>
      </c>
      <c r="K39" s="153">
        <f t="shared" si="3"/>
        <v>0.15574783683559956</v>
      </c>
      <c r="L39" t="s">
        <v>282</v>
      </c>
      <c r="M39" t="s">
        <v>216</v>
      </c>
      <c r="N39" t="s">
        <v>283</v>
      </c>
    </row>
    <row r="40" spans="1:14" ht="16.5" thickTop="1" thickBot="1" x14ac:dyDescent="0.3">
      <c r="A40" s="147">
        <v>31</v>
      </c>
      <c r="B40" s="148" t="s">
        <v>284</v>
      </c>
      <c r="C40" s="147" t="s">
        <v>285</v>
      </c>
      <c r="D40" s="147" t="s">
        <v>166</v>
      </c>
      <c r="E40" s="149">
        <v>7.01</v>
      </c>
      <c r="F40" s="150">
        <v>7.75</v>
      </c>
      <c r="G40" s="150">
        <v>8.59</v>
      </c>
      <c r="H40" s="152">
        <f t="shared" si="0"/>
        <v>7.7833333333333341</v>
      </c>
      <c r="I40" s="152">
        <f t="shared" si="1"/>
        <v>7.01</v>
      </c>
      <c r="J40" s="152">
        <f t="shared" si="2"/>
        <v>8.59</v>
      </c>
      <c r="K40" s="153">
        <f t="shared" si="3"/>
        <v>0.22539229671897298</v>
      </c>
      <c r="L40" t="s">
        <v>286</v>
      </c>
      <c r="M40" t="s">
        <v>179</v>
      </c>
      <c r="N40" t="s">
        <v>216</v>
      </c>
    </row>
    <row r="41" spans="1:14" ht="16.5" thickTop="1" thickBot="1" x14ac:dyDescent="0.3">
      <c r="A41" s="147">
        <v>32</v>
      </c>
      <c r="B41" s="148" t="s">
        <v>287</v>
      </c>
      <c r="C41" s="147">
        <v>449572</v>
      </c>
      <c r="D41" s="147" t="s">
        <v>166</v>
      </c>
      <c r="E41" s="151">
        <v>22.22</v>
      </c>
      <c r="F41" s="149">
        <v>11.52</v>
      </c>
      <c r="G41" s="150">
        <v>18.18</v>
      </c>
      <c r="H41" s="152">
        <f t="shared" si="0"/>
        <v>17.306666666666665</v>
      </c>
      <c r="I41" s="152">
        <f t="shared" si="1"/>
        <v>11.52</v>
      </c>
      <c r="J41" s="152">
        <f t="shared" si="2"/>
        <v>22.22</v>
      </c>
      <c r="K41" s="153">
        <f t="shared" si="3"/>
        <v>0.92881944444444442</v>
      </c>
      <c r="L41" t="s">
        <v>288</v>
      </c>
      <c r="M41" t="s">
        <v>289</v>
      </c>
      <c r="N41" t="s">
        <v>290</v>
      </c>
    </row>
    <row r="42" spans="1:14" ht="16.5" thickTop="1" thickBot="1" x14ac:dyDescent="0.3">
      <c r="A42" s="147">
        <v>33</v>
      </c>
      <c r="B42" s="148" t="s">
        <v>291</v>
      </c>
      <c r="C42" s="147" t="s">
        <v>292</v>
      </c>
      <c r="D42" s="147" t="s">
        <v>293</v>
      </c>
      <c r="E42" s="149">
        <v>3.74</v>
      </c>
      <c r="F42" s="150">
        <v>3.88</v>
      </c>
      <c r="G42" s="150">
        <v>5.99</v>
      </c>
      <c r="H42" s="152">
        <f t="shared" si="0"/>
        <v>4.5366666666666662</v>
      </c>
      <c r="I42" s="152">
        <f t="shared" si="1"/>
        <v>3.74</v>
      </c>
      <c r="J42" s="152">
        <f t="shared" si="2"/>
        <v>5.99</v>
      </c>
      <c r="K42" s="153">
        <f t="shared" si="3"/>
        <v>0.60160427807486627</v>
      </c>
      <c r="L42" t="s">
        <v>294</v>
      </c>
      <c r="M42" t="s">
        <v>295</v>
      </c>
      <c r="N42" s="156" t="s">
        <v>296</v>
      </c>
    </row>
    <row r="43" spans="1:14" ht="16.5" thickTop="1" thickBot="1" x14ac:dyDescent="0.3">
      <c r="A43" s="147">
        <v>34</v>
      </c>
      <c r="B43" s="148" t="s">
        <v>297</v>
      </c>
      <c r="C43" s="147" t="s">
        <v>298</v>
      </c>
      <c r="D43" s="147" t="s">
        <v>166</v>
      </c>
      <c r="E43" s="149">
        <v>0.89</v>
      </c>
      <c r="F43" s="150">
        <v>0.91</v>
      </c>
      <c r="G43" s="150">
        <v>0.93</v>
      </c>
      <c r="H43" s="152">
        <f t="shared" si="0"/>
        <v>0.91</v>
      </c>
      <c r="I43" s="152">
        <f t="shared" si="1"/>
        <v>0.89</v>
      </c>
      <c r="J43" s="152">
        <f t="shared" si="2"/>
        <v>0.93</v>
      </c>
      <c r="K43" s="153">
        <f t="shared" si="3"/>
        <v>4.4943820224719211E-2</v>
      </c>
      <c r="L43" t="s">
        <v>299</v>
      </c>
      <c r="M43" t="s">
        <v>300</v>
      </c>
      <c r="N43" t="s">
        <v>301</v>
      </c>
    </row>
    <row r="44" spans="1:14" ht="16.5" thickTop="1" thickBot="1" x14ac:dyDescent="0.3">
      <c r="A44" s="147">
        <v>35</v>
      </c>
      <c r="B44" s="148" t="s">
        <v>302</v>
      </c>
      <c r="C44" s="147" t="s">
        <v>303</v>
      </c>
      <c r="D44" s="147" t="s">
        <v>304</v>
      </c>
      <c r="E44" s="149">
        <v>1.25</v>
      </c>
      <c r="F44" s="150">
        <v>1.26</v>
      </c>
      <c r="G44" s="150">
        <v>2.62</v>
      </c>
      <c r="H44" s="152">
        <f t="shared" si="0"/>
        <v>1.71</v>
      </c>
      <c r="I44" s="152">
        <f t="shared" si="1"/>
        <v>1.25</v>
      </c>
      <c r="J44" s="152">
        <f t="shared" si="2"/>
        <v>2.62</v>
      </c>
      <c r="K44" s="153">
        <f t="shared" si="3"/>
        <v>1.0960000000000001</v>
      </c>
      <c r="L44" t="s">
        <v>305</v>
      </c>
      <c r="M44" t="s">
        <v>306</v>
      </c>
      <c r="N44" t="s">
        <v>307</v>
      </c>
    </row>
    <row r="45" spans="1:14" ht="15.75" thickTop="1" x14ac:dyDescent="0.25"/>
  </sheetData>
  <mergeCells count="12">
    <mergeCell ref="L8:L9"/>
    <mergeCell ref="M8:M9"/>
    <mergeCell ref="N8:N9"/>
    <mergeCell ref="A6:K7"/>
    <mergeCell ref="A8:A9"/>
    <mergeCell ref="B8:B9"/>
    <mergeCell ref="C8:C9"/>
    <mergeCell ref="D8:D9"/>
    <mergeCell ref="H8:H9"/>
    <mergeCell ref="I8:I9"/>
    <mergeCell ref="J8:J9"/>
    <mergeCell ref="K8:K9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0:H1000"/>
  <sheetViews>
    <sheetView workbookViewId="0">
      <selection activeCell="B12" sqref="B12:E14"/>
    </sheetView>
  </sheetViews>
  <sheetFormatPr defaultColWidth="14.42578125" defaultRowHeight="15" customHeight="1" x14ac:dyDescent="0.25"/>
  <cols>
    <col min="1" max="1" width="6.85546875" customWidth="1"/>
    <col min="2" max="2" width="58.7109375" bestFit="1" customWidth="1"/>
    <col min="3" max="3" width="25.5703125" customWidth="1"/>
    <col min="4" max="4" width="17.85546875" customWidth="1"/>
    <col min="5" max="5" width="20.5703125" customWidth="1"/>
    <col min="6" max="6" width="30.28515625" customWidth="1"/>
    <col min="7" max="7" width="47.5703125" customWidth="1"/>
    <col min="8" max="8" width="46" customWidth="1"/>
    <col min="9" max="9" width="27.7109375" customWidth="1"/>
    <col min="10" max="10" width="25.85546875" customWidth="1"/>
    <col min="11" max="11" width="31" customWidth="1"/>
    <col min="12" max="26" width="8.7109375" customWidth="1"/>
  </cols>
  <sheetData>
    <row r="10" spans="1:8" ht="15" customHeight="1" x14ac:dyDescent="0.25">
      <c r="A10" s="224" t="s">
        <v>38</v>
      </c>
      <c r="B10" s="225"/>
      <c r="C10" s="225"/>
      <c r="D10" s="225"/>
      <c r="E10" s="225"/>
    </row>
    <row r="11" spans="1:8" ht="25.5" x14ac:dyDescent="0.25">
      <c r="A11" s="233"/>
      <c r="B11" s="28" t="s">
        <v>29</v>
      </c>
      <c r="C11" s="28" t="s">
        <v>37</v>
      </c>
      <c r="D11" s="28" t="s">
        <v>34</v>
      </c>
      <c r="E11" s="28" t="s">
        <v>35</v>
      </c>
    </row>
    <row r="12" spans="1:8" ht="120.75" customHeight="1" x14ac:dyDescent="0.25">
      <c r="A12" s="234"/>
      <c r="B12" s="175" t="s">
        <v>398</v>
      </c>
      <c r="C12" s="176">
        <v>1</v>
      </c>
      <c r="D12" s="41">
        <f>'Quadro de Preços 1'!I42</f>
        <v>3.74</v>
      </c>
      <c r="E12" s="33">
        <f t="shared" ref="E12:E14" si="0">D12*C12</f>
        <v>3.74</v>
      </c>
    </row>
    <row r="13" spans="1:8" ht="96.75" customHeight="1" x14ac:dyDescent="0.25">
      <c r="A13" s="234"/>
      <c r="B13" s="177" t="s">
        <v>297</v>
      </c>
      <c r="C13" s="176">
        <v>1</v>
      </c>
      <c r="D13" s="41">
        <f>'Quadro de Preços 1'!I43</f>
        <v>0.89</v>
      </c>
      <c r="E13" s="33">
        <f t="shared" si="0"/>
        <v>0.89</v>
      </c>
    </row>
    <row r="14" spans="1:8" ht="98.25" customHeight="1" x14ac:dyDescent="0.25">
      <c r="A14" s="235"/>
      <c r="B14" s="177" t="s">
        <v>302</v>
      </c>
      <c r="C14" s="176">
        <v>1</v>
      </c>
      <c r="D14" s="41">
        <f>'Quadro de Preços 1'!I44</f>
        <v>1.25</v>
      </c>
      <c r="E14" s="33">
        <f t="shared" si="0"/>
        <v>1.25</v>
      </c>
    </row>
    <row r="15" spans="1:8" x14ac:dyDescent="0.25">
      <c r="A15" s="230" t="s">
        <v>39</v>
      </c>
      <c r="B15" s="231"/>
      <c r="C15" s="231"/>
      <c r="D15" s="232"/>
      <c r="E15" s="40">
        <f>SUM(E7:E14)</f>
        <v>5.88</v>
      </c>
      <c r="F15" s="19"/>
      <c r="G15" s="19"/>
      <c r="H15" s="19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5:D15"/>
    <mergeCell ref="A11:A14"/>
    <mergeCell ref="A10:E10"/>
  </mergeCells>
  <pageMargins left="0.78740157499999996" right="0.78740157499999996" top="0.511811024" bottom="0.511811024" header="0" footer="0"/>
  <pageSetup paperSize="9" fitToHeight="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40F01-4C9C-433D-9E91-0575D2939529}">
  <dimension ref="A5:G12"/>
  <sheetViews>
    <sheetView workbookViewId="0">
      <selection activeCell="A5" sqref="A5:G12"/>
    </sheetView>
  </sheetViews>
  <sheetFormatPr defaultRowHeight="15" x14ac:dyDescent="0.25"/>
  <cols>
    <col min="1" max="1" width="19.28515625" bestFit="1" customWidth="1"/>
    <col min="2" max="2" width="18.28515625" bestFit="1" customWidth="1"/>
    <col min="3" max="3" width="16.42578125" bestFit="1" customWidth="1"/>
    <col min="4" max="4" width="10" bestFit="1" customWidth="1"/>
    <col min="5" max="5" width="8.5703125" bestFit="1" customWidth="1"/>
    <col min="6" max="6" width="11.5703125" bestFit="1" customWidth="1"/>
    <col min="7" max="7" width="18.28515625" bestFit="1" customWidth="1"/>
  </cols>
  <sheetData>
    <row r="5" spans="1:7" x14ac:dyDescent="0.25">
      <c r="A5" s="194" t="s">
        <v>399</v>
      </c>
      <c r="B5" s="194"/>
      <c r="C5" s="194"/>
      <c r="D5" s="194"/>
      <c r="E5" s="194"/>
      <c r="F5" s="194"/>
      <c r="G5" s="194"/>
    </row>
    <row r="6" spans="1:7" x14ac:dyDescent="0.25">
      <c r="A6" s="189" t="s">
        <v>421</v>
      </c>
      <c r="B6" s="160" t="s">
        <v>406</v>
      </c>
      <c r="C6" s="160" t="s">
        <v>367</v>
      </c>
      <c r="D6" s="189" t="s">
        <v>4</v>
      </c>
      <c r="E6" s="158"/>
      <c r="F6" s="158"/>
      <c r="G6" s="158"/>
    </row>
    <row r="7" spans="1:7" x14ac:dyDescent="0.25">
      <c r="A7" s="160" t="s">
        <v>364</v>
      </c>
      <c r="B7" s="158" t="s">
        <v>400</v>
      </c>
      <c r="C7" s="158">
        <v>1040</v>
      </c>
      <c r="D7" s="189" t="s">
        <v>365</v>
      </c>
      <c r="E7" s="158"/>
      <c r="F7" s="158"/>
      <c r="G7" s="158"/>
    </row>
    <row r="8" spans="1:7" x14ac:dyDescent="0.25">
      <c r="A8" s="160" t="s">
        <v>364</v>
      </c>
      <c r="B8" s="158" t="s">
        <v>401</v>
      </c>
      <c r="C8" s="158">
        <v>1800</v>
      </c>
      <c r="D8" s="189" t="s">
        <v>365</v>
      </c>
    </row>
    <row r="9" spans="1:7" x14ac:dyDescent="0.25">
      <c r="A9" s="160" t="s">
        <v>364</v>
      </c>
      <c r="B9" s="158" t="s">
        <v>402</v>
      </c>
      <c r="C9" s="158">
        <v>355</v>
      </c>
      <c r="D9" s="189" t="s">
        <v>365</v>
      </c>
    </row>
    <row r="10" spans="1:7" x14ac:dyDescent="0.25">
      <c r="A10" s="160" t="s">
        <v>364</v>
      </c>
      <c r="B10" s="158" t="s">
        <v>403</v>
      </c>
      <c r="C10" s="158">
        <v>2100</v>
      </c>
      <c r="D10" s="189" t="s">
        <v>365</v>
      </c>
    </row>
    <row r="11" spans="1:7" x14ac:dyDescent="0.25">
      <c r="A11" s="160" t="s">
        <v>364</v>
      </c>
      <c r="B11" s="158" t="s">
        <v>404</v>
      </c>
      <c r="C11" s="158">
        <v>2043</v>
      </c>
      <c r="D11" s="189" t="s">
        <v>365</v>
      </c>
    </row>
    <row r="12" spans="1:7" x14ac:dyDescent="0.25">
      <c r="A12" s="160" t="s">
        <v>364</v>
      </c>
      <c r="B12" s="158" t="s">
        <v>405</v>
      </c>
      <c r="C12" s="158">
        <v>62</v>
      </c>
      <c r="D12" s="189" t="s">
        <v>365</v>
      </c>
    </row>
  </sheetData>
  <mergeCells count="1">
    <mergeCell ref="A5:G5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10"/>
  <sheetViews>
    <sheetView topLeftCell="A31" workbookViewId="0">
      <selection activeCell="A26" sqref="A26:C29"/>
    </sheetView>
  </sheetViews>
  <sheetFormatPr defaultColWidth="14.42578125" defaultRowHeight="15" customHeight="1" x14ac:dyDescent="0.25"/>
  <cols>
    <col min="1" max="1" width="89" customWidth="1"/>
    <col min="2" max="2" width="12.42578125" customWidth="1"/>
    <col min="3" max="3" width="40.85546875" customWidth="1"/>
    <col min="4" max="4" width="10.5703125" customWidth="1"/>
    <col min="5" max="26" width="8" customWidth="1"/>
  </cols>
  <sheetData>
    <row r="1" spans="1:26" x14ac:dyDescent="0.25">
      <c r="A1" s="42"/>
      <c r="B1" s="42"/>
      <c r="C1" s="4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5">
      <c r="A2" s="42"/>
      <c r="B2" s="42"/>
      <c r="C2" s="42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5">
      <c r="A3" s="42"/>
      <c r="B3" s="42"/>
      <c r="C3" s="42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25">
      <c r="A4" s="42"/>
      <c r="B4" s="42"/>
      <c r="C4" s="42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x14ac:dyDescent="0.25">
      <c r="A5" s="42"/>
      <c r="B5" s="42"/>
      <c r="C5" s="42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x14ac:dyDescent="0.25">
      <c r="A6" s="42"/>
      <c r="B6" s="42"/>
      <c r="C6" s="42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x14ac:dyDescent="0.25">
      <c r="A7" s="236"/>
      <c r="B7" s="214"/>
      <c r="C7" s="21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x14ac:dyDescent="0.25">
      <c r="A8" s="237"/>
      <c r="B8" s="214"/>
      <c r="C8" s="214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x14ac:dyDescent="0.25">
      <c r="A9" s="237"/>
      <c r="B9" s="214"/>
      <c r="C9" s="214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x14ac:dyDescent="0.25">
      <c r="A10" s="238" t="s">
        <v>40</v>
      </c>
      <c r="B10" s="228"/>
      <c r="C10" s="229"/>
      <c r="D10" s="43"/>
      <c r="E10" s="43"/>
      <c r="F10" s="43"/>
      <c r="G10" s="43"/>
      <c r="H10" s="43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x14ac:dyDescent="0.25">
      <c r="A11" s="44" t="s">
        <v>41</v>
      </c>
      <c r="B11" s="238" t="s">
        <v>42</v>
      </c>
      <c r="C11" s="229"/>
      <c r="D11" s="43"/>
      <c r="E11" s="43"/>
      <c r="F11" s="43"/>
      <c r="G11" s="43"/>
      <c r="H11" s="43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5.75" x14ac:dyDescent="0.25">
      <c r="A12" s="142" t="s">
        <v>43</v>
      </c>
      <c r="B12" s="45" t="s">
        <v>44</v>
      </c>
      <c r="C12" s="45" t="s">
        <v>45</v>
      </c>
      <c r="D12" s="141" t="s">
        <v>145</v>
      </c>
    </row>
    <row r="13" spans="1:26" ht="15.75" x14ac:dyDescent="0.25">
      <c r="A13" s="46" t="s">
        <v>46</v>
      </c>
      <c r="B13" s="47">
        <f>C13/12</f>
        <v>64</v>
      </c>
      <c r="C13" s="47">
        <v>768</v>
      </c>
    </row>
    <row r="14" spans="1:26" ht="15.75" x14ac:dyDescent="0.25">
      <c r="A14" s="47" t="s">
        <v>47</v>
      </c>
      <c r="B14" s="47">
        <f>C14/12</f>
        <v>64</v>
      </c>
      <c r="C14" s="47">
        <v>768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15.75" x14ac:dyDescent="0.25">
      <c r="A15" s="142" t="s">
        <v>48</v>
      </c>
      <c r="B15" s="45" t="s">
        <v>44</v>
      </c>
      <c r="C15" s="45" t="s">
        <v>45</v>
      </c>
    </row>
    <row r="16" spans="1:26" ht="15.75" x14ac:dyDescent="0.25">
      <c r="A16" s="47" t="s">
        <v>46</v>
      </c>
      <c r="B16" s="47">
        <v>20</v>
      </c>
      <c r="C16" s="47">
        <f>B16*12</f>
        <v>240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15.75" x14ac:dyDescent="0.25">
      <c r="A17" s="47" t="s">
        <v>47</v>
      </c>
      <c r="B17" s="49">
        <v>20</v>
      </c>
      <c r="C17" s="49">
        <f>SUM(C16)</f>
        <v>240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15.75" x14ac:dyDescent="0.25">
      <c r="A18" s="142" t="s">
        <v>49</v>
      </c>
      <c r="B18" s="45" t="s">
        <v>44</v>
      </c>
      <c r="C18" s="45" t="s">
        <v>50</v>
      </c>
    </row>
    <row r="19" spans="1:26" ht="15.75" x14ac:dyDescent="0.25">
      <c r="A19" s="46" t="s">
        <v>51</v>
      </c>
      <c r="B19" s="46">
        <v>20</v>
      </c>
      <c r="C19" s="46">
        <v>20</v>
      </c>
    </row>
    <row r="20" spans="1:26" ht="15.75" x14ac:dyDescent="0.25">
      <c r="A20" s="46" t="s">
        <v>46</v>
      </c>
      <c r="B20" s="46">
        <v>10</v>
      </c>
      <c r="C20" s="46">
        <f>B20*1</f>
        <v>10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15.75" x14ac:dyDescent="0.25">
      <c r="A21" s="47" t="s">
        <v>47</v>
      </c>
      <c r="B21" s="49">
        <f t="shared" ref="B21:C21" si="0">SUM(B20,B19)</f>
        <v>30</v>
      </c>
      <c r="C21" s="49">
        <f t="shared" si="0"/>
        <v>30</v>
      </c>
    </row>
    <row r="22" spans="1:26" ht="15.75" x14ac:dyDescent="0.25">
      <c r="A22" s="142" t="s">
        <v>52</v>
      </c>
      <c r="B22" s="45" t="s">
        <v>44</v>
      </c>
      <c r="C22" s="45" t="s">
        <v>53</v>
      </c>
    </row>
    <row r="23" spans="1:26" ht="15.75" x14ac:dyDescent="0.25">
      <c r="A23" s="46" t="s">
        <v>51</v>
      </c>
      <c r="B23" s="46">
        <v>12</v>
      </c>
      <c r="C23" s="46">
        <f t="shared" ref="C23:C24" si="1">B23*1</f>
        <v>12</v>
      </c>
    </row>
    <row r="24" spans="1:26" ht="15.75" x14ac:dyDescent="0.25">
      <c r="A24" s="46" t="s">
        <v>46</v>
      </c>
      <c r="B24" s="46">
        <v>5</v>
      </c>
      <c r="C24" s="46">
        <f t="shared" si="1"/>
        <v>5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ht="15.75" x14ac:dyDescent="0.25">
      <c r="A25" s="47" t="s">
        <v>47</v>
      </c>
      <c r="B25" s="49">
        <f t="shared" ref="B25:C25" si="2">SUM(B23:B24)</f>
        <v>17</v>
      </c>
      <c r="C25" s="49">
        <f t="shared" si="2"/>
        <v>17</v>
      </c>
    </row>
    <row r="26" spans="1:26" ht="15.75" x14ac:dyDescent="0.25">
      <c r="A26" s="143" t="s">
        <v>54</v>
      </c>
      <c r="B26" s="45" t="s">
        <v>44</v>
      </c>
      <c r="C26" s="45" t="s">
        <v>53</v>
      </c>
    </row>
    <row r="27" spans="1:26" ht="15.75" x14ac:dyDescent="0.25">
      <c r="A27" s="46" t="s">
        <v>51</v>
      </c>
      <c r="B27" s="49">
        <v>20</v>
      </c>
      <c r="C27" s="49">
        <f t="shared" ref="C27:C28" si="3">B27*1</f>
        <v>20</v>
      </c>
    </row>
    <row r="28" spans="1:26" ht="15.75" x14ac:dyDescent="0.25">
      <c r="A28" s="46" t="s">
        <v>46</v>
      </c>
      <c r="B28" s="49">
        <v>60</v>
      </c>
      <c r="C28" s="49">
        <f t="shared" si="3"/>
        <v>60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ht="15.75" x14ac:dyDescent="0.25">
      <c r="A29" s="47" t="s">
        <v>47</v>
      </c>
      <c r="B29" s="49">
        <f t="shared" ref="B29:C29" si="4">SUM(B27:B28)</f>
        <v>80</v>
      </c>
      <c r="C29" s="49">
        <f t="shared" si="4"/>
        <v>80</v>
      </c>
    </row>
    <row r="30" spans="1:26" ht="15.75" x14ac:dyDescent="0.25">
      <c r="A30" s="142" t="s">
        <v>410</v>
      </c>
      <c r="B30" s="45" t="s">
        <v>44</v>
      </c>
      <c r="C30" s="45" t="s">
        <v>56</v>
      </c>
    </row>
    <row r="31" spans="1:26" ht="15.75" x14ac:dyDescent="0.25">
      <c r="A31" s="46" t="s">
        <v>51</v>
      </c>
      <c r="B31" s="46">
        <v>12</v>
      </c>
      <c r="C31" s="46">
        <f t="shared" ref="C31:C33" si="5">B31*12</f>
        <v>144</v>
      </c>
    </row>
    <row r="32" spans="1:26" ht="15.75" x14ac:dyDescent="0.25">
      <c r="A32" s="46" t="s">
        <v>46</v>
      </c>
      <c r="B32" s="46">
        <v>5</v>
      </c>
      <c r="C32" s="46">
        <f t="shared" si="5"/>
        <v>60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5.75" x14ac:dyDescent="0.25">
      <c r="A33" s="47" t="s">
        <v>47</v>
      </c>
      <c r="B33" s="49">
        <f>SUM(B31:B32)</f>
        <v>17</v>
      </c>
      <c r="C33" s="50">
        <f t="shared" si="5"/>
        <v>204</v>
      </c>
    </row>
    <row r="34" spans="1:26" ht="15.75" x14ac:dyDescent="0.25">
      <c r="A34" s="142" t="s">
        <v>57</v>
      </c>
      <c r="B34" s="45" t="s">
        <v>44</v>
      </c>
      <c r="C34" s="45" t="s">
        <v>58</v>
      </c>
    </row>
    <row r="35" spans="1:26" ht="15.75" x14ac:dyDescent="0.25">
      <c r="A35" s="46" t="s">
        <v>51</v>
      </c>
      <c r="B35" s="46">
        <v>16</v>
      </c>
      <c r="C35" s="46">
        <f t="shared" ref="C35:C36" si="6">B35*6</f>
        <v>96</v>
      </c>
    </row>
    <row r="36" spans="1:26" ht="15.75" x14ac:dyDescent="0.25">
      <c r="A36" s="46" t="s">
        <v>46</v>
      </c>
      <c r="B36" s="46">
        <v>7</v>
      </c>
      <c r="C36" s="46">
        <f t="shared" si="6"/>
        <v>42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5.75" x14ac:dyDescent="0.25">
      <c r="A37" s="47" t="s">
        <v>47</v>
      </c>
      <c r="B37" s="49">
        <f t="shared" ref="B37:C37" si="7">SUM(B35:B36)</f>
        <v>23</v>
      </c>
      <c r="C37" s="49">
        <f t="shared" si="7"/>
        <v>138</v>
      </c>
    </row>
    <row r="38" spans="1:26" ht="15.75" x14ac:dyDescent="0.25">
      <c r="A38" s="142" t="s">
        <v>59</v>
      </c>
      <c r="B38" s="45" t="s">
        <v>44</v>
      </c>
      <c r="C38" s="45" t="s">
        <v>60</v>
      </c>
    </row>
    <row r="39" spans="1:26" ht="15.75" x14ac:dyDescent="0.25">
      <c r="A39" s="46" t="s">
        <v>51</v>
      </c>
      <c r="B39" s="46">
        <v>12</v>
      </c>
      <c r="C39" s="46">
        <f t="shared" ref="C39:C40" si="8">B39*12</f>
        <v>144</v>
      </c>
    </row>
    <row r="40" spans="1:26" ht="15.75" x14ac:dyDescent="0.25">
      <c r="A40" s="46" t="s">
        <v>46</v>
      </c>
      <c r="B40" s="46">
        <v>5</v>
      </c>
      <c r="C40" s="46">
        <f t="shared" si="8"/>
        <v>60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ht="15.75" x14ac:dyDescent="0.25">
      <c r="A41" s="47" t="s">
        <v>47</v>
      </c>
      <c r="B41" s="49">
        <f t="shared" ref="B41:C41" si="9">SUM(B39:B40)</f>
        <v>17</v>
      </c>
      <c r="C41" s="49">
        <f t="shared" si="9"/>
        <v>204</v>
      </c>
    </row>
    <row r="42" spans="1:26" ht="15.75" x14ac:dyDescent="0.25">
      <c r="A42" s="142" t="s">
        <v>61</v>
      </c>
      <c r="B42" s="45" t="s">
        <v>44</v>
      </c>
      <c r="C42" s="45" t="s">
        <v>45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ht="15.75" x14ac:dyDescent="0.25">
      <c r="A43" s="47" t="s">
        <v>46</v>
      </c>
      <c r="B43" s="49">
        <v>20</v>
      </c>
      <c r="C43" s="49">
        <f>B43*12</f>
        <v>240</v>
      </c>
    </row>
    <row r="44" spans="1:26" ht="15.75" x14ac:dyDescent="0.25">
      <c r="A44" s="142" t="s">
        <v>146</v>
      </c>
      <c r="B44" s="45" t="s">
        <v>44</v>
      </c>
      <c r="C44" s="45" t="s">
        <v>58</v>
      </c>
      <c r="F44" s="51"/>
    </row>
    <row r="45" spans="1:26" ht="15.75" x14ac:dyDescent="0.25">
      <c r="A45" s="46" t="s">
        <v>51</v>
      </c>
      <c r="B45" s="46">
        <v>12</v>
      </c>
      <c r="C45" s="46">
        <f t="shared" ref="C45:C46" si="10">B45*6</f>
        <v>72</v>
      </c>
    </row>
    <row r="46" spans="1:26" ht="15.75" x14ac:dyDescent="0.25">
      <c r="A46" s="46" t="s">
        <v>46</v>
      </c>
      <c r="B46" s="46">
        <v>5</v>
      </c>
      <c r="C46" s="46">
        <f t="shared" si="10"/>
        <v>30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ht="15.75" x14ac:dyDescent="0.25">
      <c r="A47" s="47" t="s">
        <v>47</v>
      </c>
      <c r="B47" s="49">
        <f t="shared" ref="B47:C47" si="11">SUM(B45:B46)</f>
        <v>17</v>
      </c>
      <c r="C47" s="49">
        <f t="shared" si="11"/>
        <v>102</v>
      </c>
    </row>
    <row r="48" spans="1:26" ht="31.5" x14ac:dyDescent="0.25">
      <c r="A48" s="142" t="s">
        <v>62</v>
      </c>
      <c r="B48" s="45" t="s">
        <v>44</v>
      </c>
      <c r="C48" s="45" t="s">
        <v>63</v>
      </c>
    </row>
    <row r="49" spans="1:26" ht="15.75" x14ac:dyDescent="0.25">
      <c r="A49" s="46" t="s">
        <v>51</v>
      </c>
      <c r="B49" s="46">
        <v>12</v>
      </c>
      <c r="C49" s="46">
        <f t="shared" ref="C49:C50" si="12">B49*6</f>
        <v>72</v>
      </c>
    </row>
    <row r="50" spans="1:26" ht="15.75" x14ac:dyDescent="0.25">
      <c r="A50" s="46" t="s">
        <v>46</v>
      </c>
      <c r="B50" s="46">
        <v>5</v>
      </c>
      <c r="C50" s="46">
        <f t="shared" si="12"/>
        <v>30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ht="15.75" x14ac:dyDescent="0.25">
      <c r="A51" s="47" t="s">
        <v>47</v>
      </c>
      <c r="B51" s="49">
        <f t="shared" ref="B51:C51" si="13">SUM(B49:B50)</f>
        <v>17</v>
      </c>
      <c r="C51" s="49">
        <f t="shared" si="13"/>
        <v>102</v>
      </c>
    </row>
    <row r="52" spans="1:26" ht="31.5" x14ac:dyDescent="0.25">
      <c r="A52" s="142" t="s">
        <v>64</v>
      </c>
      <c r="B52" s="45" t="s">
        <v>44</v>
      </c>
      <c r="C52" s="45" t="s">
        <v>65</v>
      </c>
    </row>
    <row r="53" spans="1:26" ht="15.75" x14ac:dyDescent="0.25">
      <c r="A53" s="46" t="s">
        <v>51</v>
      </c>
      <c r="B53" s="46">
        <v>6</v>
      </c>
      <c r="C53" s="46">
        <f t="shared" ref="C53:C54" si="14">B53*4</f>
        <v>24</v>
      </c>
    </row>
    <row r="54" spans="1:26" ht="15.75" x14ac:dyDescent="0.25">
      <c r="A54" s="46" t="s">
        <v>46</v>
      </c>
      <c r="B54" s="46">
        <v>6</v>
      </c>
      <c r="C54" s="46">
        <f t="shared" si="14"/>
        <v>24</v>
      </c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15.75" x14ac:dyDescent="0.25">
      <c r="A55" s="47" t="s">
        <v>47</v>
      </c>
      <c r="B55" s="49">
        <f t="shared" ref="B55:C55" si="15">SUM(B53:B54)</f>
        <v>12</v>
      </c>
      <c r="C55" s="49">
        <f t="shared" si="15"/>
        <v>48</v>
      </c>
    </row>
    <row r="56" spans="1:26" ht="15.75" x14ac:dyDescent="0.25">
      <c r="A56" s="142" t="s">
        <v>66</v>
      </c>
      <c r="B56" s="45" t="s">
        <v>44</v>
      </c>
      <c r="C56" s="45" t="s">
        <v>67</v>
      </c>
    </row>
    <row r="57" spans="1:26" ht="15.75" x14ac:dyDescent="0.25">
      <c r="A57" s="46" t="s">
        <v>51</v>
      </c>
      <c r="B57" s="46">
        <v>6</v>
      </c>
      <c r="C57" s="46">
        <f t="shared" ref="C57:C58" si="16">B57*6</f>
        <v>36</v>
      </c>
    </row>
    <row r="58" spans="1:26" ht="15.75" x14ac:dyDescent="0.25">
      <c r="A58" s="46" t="s">
        <v>46</v>
      </c>
      <c r="B58" s="46">
        <v>6</v>
      </c>
      <c r="C58" s="46">
        <f t="shared" si="16"/>
        <v>36</v>
      </c>
    </row>
    <row r="59" spans="1:26" ht="15.75" x14ac:dyDescent="0.25">
      <c r="A59" s="47" t="s">
        <v>47</v>
      </c>
      <c r="B59" s="49">
        <f t="shared" ref="B59:C59" si="17">SUM(B57:B58)</f>
        <v>12</v>
      </c>
      <c r="C59" s="49">
        <f t="shared" si="17"/>
        <v>72</v>
      </c>
    </row>
    <row r="60" spans="1:26" ht="15.75" x14ac:dyDescent="0.25">
      <c r="A60" s="142" t="s">
        <v>68</v>
      </c>
      <c r="B60" s="45" t="s">
        <v>44</v>
      </c>
      <c r="C60" s="45" t="s">
        <v>69</v>
      </c>
    </row>
    <row r="61" spans="1:26" ht="15.75" x14ac:dyDescent="0.25">
      <c r="A61" s="46" t="s">
        <v>51</v>
      </c>
      <c r="B61" s="46">
        <v>6</v>
      </c>
      <c r="C61" s="46">
        <f t="shared" ref="C61:C62" si="18">B61*2</f>
        <v>12</v>
      </c>
    </row>
    <row r="62" spans="1:26" ht="15.75" x14ac:dyDescent="0.25">
      <c r="A62" s="46" t="s">
        <v>46</v>
      </c>
      <c r="B62" s="46">
        <v>6</v>
      </c>
      <c r="C62" s="46">
        <f t="shared" si="18"/>
        <v>12</v>
      </c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15.75" x14ac:dyDescent="0.25">
      <c r="A63" s="47" t="s">
        <v>47</v>
      </c>
      <c r="B63" s="49">
        <f t="shared" ref="B63:C63" si="19">SUM(B61:B62)</f>
        <v>12</v>
      </c>
      <c r="C63" s="49">
        <f t="shared" si="19"/>
        <v>24</v>
      </c>
    </row>
    <row r="64" spans="1:26" ht="15.75" x14ac:dyDescent="0.25">
      <c r="A64" s="142" t="s">
        <v>70</v>
      </c>
      <c r="B64" s="45" t="s">
        <v>44</v>
      </c>
      <c r="C64" s="45" t="s">
        <v>69</v>
      </c>
    </row>
    <row r="65" spans="1:26" ht="15.75" x14ac:dyDescent="0.25">
      <c r="A65" s="46" t="s">
        <v>51</v>
      </c>
      <c r="B65" s="46">
        <v>6</v>
      </c>
      <c r="C65" s="46">
        <f t="shared" ref="C65:C66" si="20">B65*2</f>
        <v>12</v>
      </c>
    </row>
    <row r="66" spans="1:26" ht="15.75" x14ac:dyDescent="0.25">
      <c r="A66" s="46" t="s">
        <v>46</v>
      </c>
      <c r="B66" s="46">
        <v>6</v>
      </c>
      <c r="C66" s="46">
        <f t="shared" si="20"/>
        <v>12</v>
      </c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15.75" x14ac:dyDescent="0.25">
      <c r="A67" s="47" t="s">
        <v>47</v>
      </c>
      <c r="B67" s="49">
        <f t="shared" ref="B67:C67" si="21">SUM(B65:B66)</f>
        <v>12</v>
      </c>
      <c r="C67" s="49">
        <f t="shared" si="21"/>
        <v>24</v>
      </c>
    </row>
    <row r="68" spans="1:26" ht="15.75" x14ac:dyDescent="0.25">
      <c r="A68" s="142" t="s">
        <v>71</v>
      </c>
      <c r="B68" s="45" t="s">
        <v>44</v>
      </c>
      <c r="C68" s="45" t="s">
        <v>67</v>
      </c>
    </row>
    <row r="69" spans="1:26" ht="15.75" x14ac:dyDescent="0.25">
      <c r="A69" s="46" t="s">
        <v>51</v>
      </c>
      <c r="B69" s="46">
        <v>6</v>
      </c>
      <c r="C69" s="46">
        <f t="shared" ref="C69:C70" si="22">B69*6</f>
        <v>36</v>
      </c>
    </row>
    <row r="70" spans="1:26" ht="15.75" x14ac:dyDescent="0.25">
      <c r="A70" s="46" t="s">
        <v>46</v>
      </c>
      <c r="B70" s="46">
        <v>6</v>
      </c>
      <c r="C70" s="46">
        <f t="shared" si="22"/>
        <v>36</v>
      </c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15.75" x14ac:dyDescent="0.25">
      <c r="A71" s="47" t="s">
        <v>47</v>
      </c>
      <c r="B71" s="49">
        <f t="shared" ref="B71:C71" si="23">SUM(B69:B70)</f>
        <v>12</v>
      </c>
      <c r="C71" s="49">
        <f t="shared" si="23"/>
        <v>72</v>
      </c>
    </row>
    <row r="72" spans="1:26" ht="15.75" x14ac:dyDescent="0.25">
      <c r="A72" s="142" t="s">
        <v>72</v>
      </c>
      <c r="B72" s="45" t="s">
        <v>44</v>
      </c>
      <c r="C72" s="45" t="s">
        <v>73</v>
      </c>
    </row>
    <row r="73" spans="1:26" ht="15.75" x14ac:dyDescent="0.25">
      <c r="A73" s="46" t="s">
        <v>51</v>
      </c>
      <c r="B73" s="46">
        <v>6</v>
      </c>
      <c r="C73" s="46">
        <f t="shared" ref="C73:C74" si="24">B73*6</f>
        <v>36</v>
      </c>
    </row>
    <row r="74" spans="1:26" ht="15.75" x14ac:dyDescent="0.25">
      <c r="A74" s="46" t="s">
        <v>46</v>
      </c>
      <c r="B74" s="46">
        <v>6</v>
      </c>
      <c r="C74" s="46">
        <f t="shared" si="24"/>
        <v>36</v>
      </c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15.75" x14ac:dyDescent="0.25">
      <c r="A75" s="47" t="s">
        <v>47</v>
      </c>
      <c r="B75" s="49">
        <f t="shared" ref="B75:C75" si="25">SUM(B73:B74)</f>
        <v>12</v>
      </c>
      <c r="C75" s="49">
        <f t="shared" si="25"/>
        <v>72</v>
      </c>
    </row>
    <row r="76" spans="1:26" ht="15.75" x14ac:dyDescent="0.25">
      <c r="A76" s="142" t="s">
        <v>74</v>
      </c>
      <c r="B76" s="45" t="s">
        <v>44</v>
      </c>
      <c r="C76" s="45" t="s">
        <v>69</v>
      </c>
    </row>
    <row r="77" spans="1:26" ht="15.75" x14ac:dyDescent="0.25">
      <c r="A77" s="46" t="s">
        <v>51</v>
      </c>
      <c r="B77" s="46">
        <v>30</v>
      </c>
      <c r="C77" s="46">
        <f t="shared" ref="C77:C78" si="26">B77*2</f>
        <v>60</v>
      </c>
    </row>
    <row r="78" spans="1:26" ht="15.75" x14ac:dyDescent="0.25">
      <c r="A78" s="46" t="s">
        <v>46</v>
      </c>
      <c r="B78" s="46">
        <v>30</v>
      </c>
      <c r="C78" s="46">
        <f t="shared" si="26"/>
        <v>60</v>
      </c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15.75" x14ac:dyDescent="0.25">
      <c r="A79" s="47" t="s">
        <v>47</v>
      </c>
      <c r="B79" s="49">
        <f>SUM(B77:B78)</f>
        <v>60</v>
      </c>
      <c r="C79" s="49">
        <f>SUM(C77:C78)</f>
        <v>120</v>
      </c>
    </row>
    <row r="80" spans="1:26" ht="15.75" x14ac:dyDescent="0.25">
      <c r="A80" s="142" t="s">
        <v>75</v>
      </c>
      <c r="B80" s="45" t="s">
        <v>44</v>
      </c>
      <c r="C80" s="45" t="s">
        <v>76</v>
      </c>
    </row>
    <row r="81" spans="1:26" ht="15.75" x14ac:dyDescent="0.25">
      <c r="A81" s="46" t="s">
        <v>51</v>
      </c>
      <c r="B81" s="46">
        <v>8</v>
      </c>
      <c r="C81" s="46">
        <f t="shared" ref="C81:C82" si="27">B81*2</f>
        <v>16</v>
      </c>
    </row>
    <row r="82" spans="1:26" ht="15.75" x14ac:dyDescent="0.25">
      <c r="A82" s="46" t="s">
        <v>46</v>
      </c>
      <c r="B82" s="46">
        <v>7</v>
      </c>
      <c r="C82" s="46">
        <f t="shared" si="27"/>
        <v>14</v>
      </c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15.75" x14ac:dyDescent="0.25">
      <c r="A83" s="47" t="s">
        <v>47</v>
      </c>
      <c r="B83" s="49">
        <f t="shared" ref="B83:C83" si="28">SUM(B81:B82)</f>
        <v>15</v>
      </c>
      <c r="C83" s="49">
        <f t="shared" si="28"/>
        <v>30</v>
      </c>
    </row>
    <row r="84" spans="1:26" ht="15.75" x14ac:dyDescent="0.25">
      <c r="A84" s="142" t="s">
        <v>77</v>
      </c>
      <c r="B84" s="45" t="s">
        <v>44</v>
      </c>
      <c r="C84" s="45" t="s">
        <v>76</v>
      </c>
    </row>
    <row r="85" spans="1:26" ht="15.75" x14ac:dyDescent="0.25">
      <c r="A85" s="46" t="s">
        <v>51</v>
      </c>
      <c r="B85" s="46">
        <v>8</v>
      </c>
      <c r="C85" s="46">
        <f t="shared" ref="C85:C86" si="29">B85*2</f>
        <v>16</v>
      </c>
    </row>
    <row r="86" spans="1:26" ht="15.75" x14ac:dyDescent="0.25">
      <c r="A86" s="46" t="s">
        <v>46</v>
      </c>
      <c r="B86" s="46">
        <v>7</v>
      </c>
      <c r="C86" s="46">
        <f t="shared" si="29"/>
        <v>14</v>
      </c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15.75" x14ac:dyDescent="0.25">
      <c r="A87" s="47" t="s">
        <v>47</v>
      </c>
      <c r="B87" s="49">
        <f>SUM(B81:B82)</f>
        <v>15</v>
      </c>
      <c r="C87" s="49">
        <f>SUM(C85:C86)</f>
        <v>30</v>
      </c>
    </row>
    <row r="88" spans="1:26" ht="15.75" x14ac:dyDescent="0.25">
      <c r="A88" s="142" t="s">
        <v>78</v>
      </c>
      <c r="B88" s="45" t="s">
        <v>44</v>
      </c>
      <c r="C88" s="45" t="s">
        <v>79</v>
      </c>
    </row>
    <row r="89" spans="1:26" ht="15.75" x14ac:dyDescent="0.25">
      <c r="A89" s="46" t="s">
        <v>51</v>
      </c>
      <c r="B89" s="46">
        <v>10</v>
      </c>
      <c r="C89" s="46">
        <f t="shared" ref="C89:C90" si="30">B89*1</f>
        <v>10</v>
      </c>
    </row>
    <row r="90" spans="1:26" ht="15.75" x14ac:dyDescent="0.25">
      <c r="A90" s="46" t="s">
        <v>46</v>
      </c>
      <c r="B90" s="46">
        <v>20</v>
      </c>
      <c r="C90" s="46">
        <f t="shared" si="30"/>
        <v>20</v>
      </c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15.75" x14ac:dyDescent="0.25">
      <c r="A91" s="47" t="s">
        <v>46</v>
      </c>
      <c r="B91" s="49">
        <f t="shared" ref="B91:C91" si="31">SUM(B89:B90)</f>
        <v>30</v>
      </c>
      <c r="C91" s="49">
        <f t="shared" si="31"/>
        <v>30</v>
      </c>
    </row>
    <row r="92" spans="1:26" ht="15.75" customHeight="1" x14ac:dyDescent="0.25">
      <c r="A92" s="52"/>
      <c r="B92" s="52"/>
      <c r="C92" s="52"/>
    </row>
    <row r="93" spans="1:26" ht="15.75" customHeight="1" x14ac:dyDescent="0.25">
      <c r="A93" s="52"/>
      <c r="B93" s="52"/>
      <c r="C93" s="52">
        <f>SUM(C14,C17,C21,C25,C29,C33,C37,C41,C43,C47,C51,C55,C59,C63,C67,C71,C75,C79,C83,C87,C91)</f>
        <v>2647</v>
      </c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15.75" customHeight="1" x14ac:dyDescent="0.25">
      <c r="A94" s="17"/>
      <c r="C94" s="16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15.75" customHeight="1" x14ac:dyDescent="0.25"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15.75" customHeight="1" x14ac:dyDescent="0.25">
      <c r="A96" s="17"/>
      <c r="D96" s="16"/>
      <c r="E96" s="16"/>
      <c r="F96" s="16"/>
      <c r="G96" s="16"/>
      <c r="H96" s="16"/>
      <c r="I96" s="16"/>
      <c r="J96" s="16"/>
    </row>
    <row r="97" spans="1:3" ht="15.75" customHeight="1" x14ac:dyDescent="0.25">
      <c r="A97" s="17"/>
      <c r="C97" s="16"/>
    </row>
    <row r="98" spans="1:3" ht="15.75" customHeight="1" x14ac:dyDescent="0.25">
      <c r="A98" s="17"/>
      <c r="C98" s="16"/>
    </row>
    <row r="99" spans="1:3" ht="15.75" customHeight="1" x14ac:dyDescent="0.25">
      <c r="A99" s="53"/>
      <c r="C99" s="16"/>
    </row>
    <row r="100" spans="1:3" ht="15.75" customHeight="1" x14ac:dyDescent="0.25">
      <c r="A100" s="19"/>
      <c r="C100" s="16"/>
    </row>
    <row r="101" spans="1:3" ht="15.75" customHeight="1" x14ac:dyDescent="0.25">
      <c r="A101" s="19"/>
      <c r="C101" s="16"/>
    </row>
    <row r="102" spans="1:3" ht="15.75" customHeight="1" x14ac:dyDescent="0.25">
      <c r="A102" s="19"/>
      <c r="C102" s="16"/>
    </row>
    <row r="103" spans="1:3" ht="15.75" customHeight="1" x14ac:dyDescent="0.25"/>
    <row r="104" spans="1:3" ht="15.75" customHeight="1" x14ac:dyDescent="0.25">
      <c r="A104" s="16"/>
      <c r="B104" s="16"/>
      <c r="C104" s="16"/>
    </row>
    <row r="105" spans="1:3" ht="15.75" customHeight="1" x14ac:dyDescent="0.25">
      <c r="A105" s="16"/>
      <c r="B105" s="16"/>
      <c r="C105" s="16"/>
    </row>
    <row r="106" spans="1:3" ht="15.75" customHeight="1" x14ac:dyDescent="0.25">
      <c r="A106" s="16"/>
      <c r="B106" s="16"/>
      <c r="C106" s="16"/>
    </row>
    <row r="107" spans="1:3" ht="15.75" customHeight="1" x14ac:dyDescent="0.25">
      <c r="A107" s="16"/>
      <c r="B107" s="16"/>
      <c r="C107" s="16"/>
    </row>
    <row r="108" spans="1:3" ht="15.75" customHeight="1" x14ac:dyDescent="0.25">
      <c r="A108" s="16"/>
      <c r="B108" s="16"/>
      <c r="C108" s="16"/>
    </row>
    <row r="109" spans="1:3" ht="15.75" customHeight="1" x14ac:dyDescent="0.25">
      <c r="A109" s="16"/>
      <c r="B109" s="16"/>
      <c r="C109" s="16"/>
    </row>
    <row r="110" spans="1:3" ht="15.75" customHeight="1" x14ac:dyDescent="0.25">
      <c r="A110" s="16"/>
      <c r="B110" s="16"/>
      <c r="C110" s="16"/>
    </row>
    <row r="111" spans="1:3" ht="15.75" customHeight="1" x14ac:dyDescent="0.25">
      <c r="A111" s="16"/>
      <c r="B111" s="16"/>
      <c r="C111" s="16"/>
    </row>
    <row r="112" spans="1:3" ht="15.75" customHeight="1" x14ac:dyDescent="0.25">
      <c r="A112" s="16"/>
      <c r="B112" s="16"/>
      <c r="C112" s="16"/>
    </row>
    <row r="113" spans="1:3" ht="15.75" customHeight="1" x14ac:dyDescent="0.25">
      <c r="A113" s="16"/>
      <c r="B113" s="16"/>
      <c r="C113" s="16"/>
    </row>
    <row r="114" spans="1:3" ht="15.75" customHeight="1" x14ac:dyDescent="0.25">
      <c r="A114" s="16"/>
      <c r="B114" s="16"/>
      <c r="C114" s="16"/>
    </row>
    <row r="115" spans="1:3" ht="15.75" customHeight="1" x14ac:dyDescent="0.25">
      <c r="A115" s="16"/>
      <c r="B115" s="16"/>
      <c r="C115" s="16"/>
    </row>
    <row r="116" spans="1:3" ht="15.75" customHeight="1" x14ac:dyDescent="0.25">
      <c r="A116" s="16"/>
      <c r="B116" s="16"/>
      <c r="C116" s="16"/>
    </row>
    <row r="117" spans="1:3" ht="15.75" customHeight="1" x14ac:dyDescent="0.25">
      <c r="A117" s="16"/>
      <c r="B117" s="16"/>
      <c r="C117" s="16"/>
    </row>
    <row r="118" spans="1:3" ht="15.75" customHeight="1" x14ac:dyDescent="0.25">
      <c r="A118" s="16"/>
      <c r="B118" s="16"/>
      <c r="C118" s="16"/>
    </row>
    <row r="119" spans="1:3" ht="15.75" customHeight="1" x14ac:dyDescent="0.25">
      <c r="A119" s="16"/>
      <c r="B119" s="16"/>
      <c r="C119" s="16"/>
    </row>
    <row r="120" spans="1:3" ht="15.75" customHeight="1" x14ac:dyDescent="0.25">
      <c r="A120" s="16"/>
      <c r="B120" s="16"/>
      <c r="C120" s="16"/>
    </row>
    <row r="121" spans="1:3" ht="15.75" customHeight="1" x14ac:dyDescent="0.25">
      <c r="A121" s="16"/>
      <c r="B121" s="16"/>
      <c r="C121" s="16"/>
    </row>
    <row r="122" spans="1:3" ht="15.75" customHeight="1" x14ac:dyDescent="0.25">
      <c r="A122" s="16"/>
      <c r="B122" s="16"/>
      <c r="C122" s="16"/>
    </row>
    <row r="123" spans="1:3" ht="15.75" customHeight="1" x14ac:dyDescent="0.25">
      <c r="A123" s="16"/>
      <c r="B123" s="16"/>
      <c r="C123" s="16"/>
    </row>
    <row r="124" spans="1:3" ht="15.75" customHeight="1" x14ac:dyDescent="0.25">
      <c r="A124" s="16"/>
      <c r="B124" s="16"/>
      <c r="C124" s="16"/>
    </row>
    <row r="125" spans="1:3" ht="15.75" customHeight="1" x14ac:dyDescent="0.25">
      <c r="A125" s="16"/>
      <c r="B125" s="16"/>
      <c r="C125" s="16"/>
    </row>
    <row r="126" spans="1:3" ht="15.75" customHeight="1" x14ac:dyDescent="0.25">
      <c r="A126" s="16"/>
      <c r="B126" s="16"/>
      <c r="C126" s="16"/>
    </row>
    <row r="127" spans="1:3" ht="15.75" customHeight="1" x14ac:dyDescent="0.25">
      <c r="A127" s="16"/>
      <c r="B127" s="16"/>
      <c r="C127" s="16"/>
    </row>
    <row r="128" spans="1:3" ht="15.75" customHeight="1" x14ac:dyDescent="0.25">
      <c r="A128" s="16"/>
      <c r="B128" s="16"/>
      <c r="C128" s="16"/>
    </row>
    <row r="129" spans="1:3" ht="15.75" customHeight="1" x14ac:dyDescent="0.25">
      <c r="A129" s="16"/>
      <c r="B129" s="16"/>
      <c r="C129" s="16"/>
    </row>
    <row r="130" spans="1:3" ht="15.75" customHeight="1" x14ac:dyDescent="0.25">
      <c r="A130" s="16"/>
      <c r="B130" s="16"/>
      <c r="C130" s="16"/>
    </row>
    <row r="131" spans="1:3" ht="15.75" customHeight="1" x14ac:dyDescent="0.25">
      <c r="A131" s="16"/>
      <c r="B131" s="16"/>
      <c r="C131" s="16"/>
    </row>
    <row r="132" spans="1:3" ht="15.75" customHeight="1" x14ac:dyDescent="0.25">
      <c r="A132" s="16"/>
      <c r="B132" s="16"/>
      <c r="C132" s="16"/>
    </row>
    <row r="133" spans="1:3" ht="15.75" customHeight="1" x14ac:dyDescent="0.25">
      <c r="A133" s="16"/>
      <c r="B133" s="16"/>
      <c r="C133" s="16"/>
    </row>
    <row r="134" spans="1:3" ht="15.75" customHeight="1" x14ac:dyDescent="0.25">
      <c r="A134" s="16"/>
      <c r="B134" s="16"/>
      <c r="C134" s="16"/>
    </row>
    <row r="135" spans="1:3" ht="15.75" customHeight="1" x14ac:dyDescent="0.25">
      <c r="A135" s="16"/>
      <c r="B135" s="16"/>
      <c r="C135" s="16"/>
    </row>
    <row r="136" spans="1:3" ht="15.75" customHeight="1" x14ac:dyDescent="0.25">
      <c r="A136" s="16"/>
      <c r="B136" s="16"/>
      <c r="C136" s="16"/>
    </row>
    <row r="137" spans="1:3" ht="15.75" customHeight="1" x14ac:dyDescent="0.25">
      <c r="A137" s="16"/>
      <c r="B137" s="16"/>
      <c r="C137" s="16"/>
    </row>
    <row r="138" spans="1:3" ht="15.75" customHeight="1" x14ac:dyDescent="0.25">
      <c r="A138" s="16"/>
      <c r="B138" s="16"/>
      <c r="C138" s="16"/>
    </row>
    <row r="139" spans="1:3" ht="15.75" customHeight="1" x14ac:dyDescent="0.25">
      <c r="A139" s="16"/>
      <c r="B139" s="16"/>
      <c r="C139" s="16"/>
    </row>
    <row r="140" spans="1:3" ht="15.75" customHeight="1" x14ac:dyDescent="0.25">
      <c r="A140" s="16"/>
      <c r="B140" s="16"/>
      <c r="C140" s="16"/>
    </row>
    <row r="141" spans="1:3" ht="15.75" customHeight="1" x14ac:dyDescent="0.25">
      <c r="A141" s="16"/>
      <c r="B141" s="16"/>
      <c r="C141" s="16"/>
    </row>
    <row r="142" spans="1:3" ht="15.75" customHeight="1" x14ac:dyDescent="0.25">
      <c r="A142" s="16"/>
      <c r="B142" s="16"/>
      <c r="C142" s="16"/>
    </row>
    <row r="143" spans="1:3" ht="15.75" customHeight="1" x14ac:dyDescent="0.25">
      <c r="A143" s="16"/>
      <c r="B143" s="16"/>
      <c r="C143" s="16"/>
    </row>
    <row r="144" spans="1:3" ht="15.75" customHeight="1" x14ac:dyDescent="0.25">
      <c r="A144" s="16"/>
      <c r="B144" s="16"/>
      <c r="C144" s="16"/>
    </row>
    <row r="145" spans="1:3" ht="15.75" customHeight="1" x14ac:dyDescent="0.25">
      <c r="A145" s="16"/>
      <c r="B145" s="16"/>
      <c r="C145" s="16"/>
    </row>
    <row r="146" spans="1:3" ht="15.75" customHeight="1" x14ac:dyDescent="0.25">
      <c r="A146" s="16"/>
      <c r="B146" s="16"/>
      <c r="C146" s="16"/>
    </row>
    <row r="147" spans="1:3" ht="15.75" customHeight="1" x14ac:dyDescent="0.25">
      <c r="A147" s="16"/>
      <c r="B147" s="16"/>
      <c r="C147" s="16"/>
    </row>
    <row r="148" spans="1:3" ht="15.75" customHeight="1" x14ac:dyDescent="0.25">
      <c r="A148" s="16"/>
      <c r="B148" s="16"/>
      <c r="C148" s="16"/>
    </row>
    <row r="149" spans="1:3" ht="15.75" customHeight="1" x14ac:dyDescent="0.25">
      <c r="A149" s="16"/>
      <c r="B149" s="16"/>
      <c r="C149" s="16"/>
    </row>
    <row r="150" spans="1:3" ht="15.75" customHeight="1" x14ac:dyDescent="0.25">
      <c r="A150" s="16"/>
      <c r="B150" s="16"/>
      <c r="C150" s="16"/>
    </row>
    <row r="151" spans="1:3" ht="15.75" customHeight="1" x14ac:dyDescent="0.25">
      <c r="A151" s="16"/>
      <c r="B151" s="16"/>
      <c r="C151" s="16"/>
    </row>
    <row r="152" spans="1:3" ht="15.75" customHeight="1" x14ac:dyDescent="0.25">
      <c r="A152" s="16"/>
      <c r="B152" s="16"/>
      <c r="C152" s="16"/>
    </row>
    <row r="153" spans="1:3" ht="15.75" customHeight="1" x14ac:dyDescent="0.25">
      <c r="A153" s="16"/>
      <c r="B153" s="16"/>
      <c r="C153" s="16"/>
    </row>
    <row r="154" spans="1:3" ht="15.75" customHeight="1" x14ac:dyDescent="0.25">
      <c r="A154" s="16"/>
      <c r="B154" s="16"/>
      <c r="C154" s="16"/>
    </row>
    <row r="155" spans="1:3" ht="15.75" customHeight="1" x14ac:dyDescent="0.25">
      <c r="A155" s="16"/>
      <c r="B155" s="16"/>
      <c r="C155" s="16"/>
    </row>
    <row r="156" spans="1:3" ht="15.75" customHeight="1" x14ac:dyDescent="0.25">
      <c r="A156" s="16"/>
      <c r="B156" s="16"/>
      <c r="C156" s="16"/>
    </row>
    <row r="157" spans="1:3" ht="15.75" customHeight="1" x14ac:dyDescent="0.25">
      <c r="A157" s="16"/>
      <c r="B157" s="16"/>
      <c r="C157" s="16"/>
    </row>
    <row r="158" spans="1:3" ht="15.75" customHeight="1" x14ac:dyDescent="0.25">
      <c r="A158" s="16"/>
      <c r="B158" s="16"/>
      <c r="C158" s="16"/>
    </row>
    <row r="159" spans="1:3" ht="15.75" customHeight="1" x14ac:dyDescent="0.25">
      <c r="A159" s="16"/>
      <c r="B159" s="16"/>
      <c r="C159" s="16"/>
    </row>
    <row r="160" spans="1:3" ht="15.75" customHeight="1" x14ac:dyDescent="0.25">
      <c r="A160" s="16"/>
      <c r="B160" s="16"/>
      <c r="C160" s="16"/>
    </row>
    <row r="161" spans="1:3" ht="15.75" customHeight="1" x14ac:dyDescent="0.25">
      <c r="A161" s="16"/>
      <c r="B161" s="16"/>
      <c r="C161" s="16"/>
    </row>
    <row r="162" spans="1:3" ht="15.75" customHeight="1" x14ac:dyDescent="0.25">
      <c r="A162" s="16"/>
      <c r="B162" s="16"/>
      <c r="C162" s="16"/>
    </row>
    <row r="163" spans="1:3" ht="15.75" customHeight="1" x14ac:dyDescent="0.25">
      <c r="A163" s="16"/>
      <c r="B163" s="16"/>
      <c r="C163" s="16"/>
    </row>
    <row r="164" spans="1:3" ht="15.75" customHeight="1" x14ac:dyDescent="0.25">
      <c r="A164" s="16"/>
      <c r="B164" s="16"/>
      <c r="C164" s="16"/>
    </row>
    <row r="165" spans="1:3" ht="15.75" customHeight="1" x14ac:dyDescent="0.25">
      <c r="A165" s="16"/>
      <c r="B165" s="16"/>
      <c r="C165" s="16"/>
    </row>
    <row r="166" spans="1:3" ht="15.75" customHeight="1" x14ac:dyDescent="0.25">
      <c r="A166" s="16"/>
      <c r="B166" s="16"/>
      <c r="C166" s="16"/>
    </row>
    <row r="167" spans="1:3" ht="15.75" customHeight="1" x14ac:dyDescent="0.25">
      <c r="A167" s="16"/>
      <c r="B167" s="16"/>
      <c r="C167" s="16"/>
    </row>
    <row r="168" spans="1:3" ht="15.75" customHeight="1" x14ac:dyDescent="0.25">
      <c r="A168" s="16"/>
      <c r="B168" s="16"/>
      <c r="C168" s="16"/>
    </row>
    <row r="169" spans="1:3" ht="15.75" customHeight="1" x14ac:dyDescent="0.25">
      <c r="A169" s="16"/>
      <c r="B169" s="16"/>
      <c r="C169" s="16"/>
    </row>
    <row r="170" spans="1:3" ht="15.75" customHeight="1" x14ac:dyDescent="0.25">
      <c r="A170" s="16"/>
      <c r="B170" s="16"/>
      <c r="C170" s="16"/>
    </row>
    <row r="171" spans="1:3" ht="15.75" customHeight="1" x14ac:dyDescent="0.25">
      <c r="A171" s="16"/>
      <c r="B171" s="16"/>
      <c r="C171" s="16"/>
    </row>
    <row r="172" spans="1:3" ht="15.75" customHeight="1" x14ac:dyDescent="0.25">
      <c r="A172" s="16"/>
      <c r="B172" s="16"/>
      <c r="C172" s="16"/>
    </row>
    <row r="173" spans="1:3" ht="15.75" customHeight="1" x14ac:dyDescent="0.25">
      <c r="A173" s="16"/>
      <c r="B173" s="16"/>
      <c r="C173" s="16"/>
    </row>
    <row r="174" spans="1:3" ht="15.75" customHeight="1" x14ac:dyDescent="0.25">
      <c r="A174" s="16"/>
      <c r="B174" s="16"/>
      <c r="C174" s="16"/>
    </row>
    <row r="175" spans="1:3" ht="15.75" customHeight="1" x14ac:dyDescent="0.25">
      <c r="A175" s="16"/>
      <c r="B175" s="16"/>
      <c r="C175" s="16"/>
    </row>
    <row r="176" spans="1:3" ht="15.75" customHeight="1" x14ac:dyDescent="0.25">
      <c r="A176" s="16"/>
      <c r="B176" s="16"/>
      <c r="C176" s="16"/>
    </row>
    <row r="177" spans="1:3" ht="15.75" customHeight="1" x14ac:dyDescent="0.25">
      <c r="A177" s="16"/>
      <c r="B177" s="16"/>
      <c r="C177" s="16"/>
    </row>
    <row r="178" spans="1:3" ht="15.75" customHeight="1" x14ac:dyDescent="0.25">
      <c r="A178" s="16"/>
      <c r="B178" s="16"/>
      <c r="C178" s="16"/>
    </row>
    <row r="179" spans="1:3" ht="15.75" customHeight="1" x14ac:dyDescent="0.25">
      <c r="A179" s="16"/>
      <c r="B179" s="16"/>
      <c r="C179" s="16"/>
    </row>
    <row r="180" spans="1:3" ht="15.75" customHeight="1" x14ac:dyDescent="0.25">
      <c r="A180" s="16"/>
      <c r="B180" s="16"/>
      <c r="C180" s="16"/>
    </row>
    <row r="181" spans="1:3" ht="15.75" customHeight="1" x14ac:dyDescent="0.25">
      <c r="A181" s="16"/>
      <c r="B181" s="16"/>
      <c r="C181" s="16"/>
    </row>
    <row r="182" spans="1:3" ht="15.75" customHeight="1" x14ac:dyDescent="0.25">
      <c r="A182" s="16"/>
      <c r="B182" s="16"/>
      <c r="C182" s="16"/>
    </row>
    <row r="183" spans="1:3" ht="15.75" customHeight="1" x14ac:dyDescent="0.25">
      <c r="A183" s="16"/>
      <c r="B183" s="16"/>
      <c r="C183" s="16"/>
    </row>
    <row r="184" spans="1:3" ht="15.75" customHeight="1" x14ac:dyDescent="0.25">
      <c r="A184" s="16"/>
      <c r="B184" s="16"/>
      <c r="C184" s="16"/>
    </row>
    <row r="185" spans="1:3" ht="15.75" customHeight="1" x14ac:dyDescent="0.25">
      <c r="A185" s="16"/>
      <c r="B185" s="16"/>
      <c r="C185" s="16"/>
    </row>
    <row r="186" spans="1:3" ht="15.75" customHeight="1" x14ac:dyDescent="0.25">
      <c r="A186" s="16"/>
      <c r="B186" s="16"/>
      <c r="C186" s="16"/>
    </row>
    <row r="187" spans="1:3" ht="15.75" customHeight="1" x14ac:dyDescent="0.25">
      <c r="A187" s="16"/>
      <c r="B187" s="16"/>
      <c r="C187" s="16"/>
    </row>
    <row r="188" spans="1:3" ht="15.75" customHeight="1" x14ac:dyDescent="0.25">
      <c r="A188" s="16"/>
      <c r="B188" s="16"/>
      <c r="C188" s="16"/>
    </row>
    <row r="189" spans="1:3" ht="15.75" customHeight="1" x14ac:dyDescent="0.25">
      <c r="A189" s="16"/>
      <c r="B189" s="16"/>
      <c r="C189" s="16"/>
    </row>
    <row r="190" spans="1:3" ht="15.75" customHeight="1" x14ac:dyDescent="0.25">
      <c r="A190" s="16"/>
      <c r="B190" s="16"/>
      <c r="C190" s="16"/>
    </row>
    <row r="191" spans="1:3" ht="15.75" customHeight="1" x14ac:dyDescent="0.25">
      <c r="A191" s="16"/>
      <c r="B191" s="16"/>
      <c r="C191" s="16"/>
    </row>
    <row r="192" spans="1:3" ht="15.75" customHeight="1" x14ac:dyDescent="0.25">
      <c r="A192" s="16"/>
      <c r="B192" s="16"/>
      <c r="C192" s="16"/>
    </row>
    <row r="193" spans="1:3" ht="15.75" customHeight="1" x14ac:dyDescent="0.25">
      <c r="A193" s="16"/>
      <c r="B193" s="16"/>
      <c r="C193" s="16"/>
    </row>
    <row r="194" spans="1:3" ht="15.75" customHeight="1" x14ac:dyDescent="0.25">
      <c r="A194" s="16"/>
      <c r="B194" s="16"/>
      <c r="C194" s="16"/>
    </row>
    <row r="195" spans="1:3" ht="15.75" customHeight="1" x14ac:dyDescent="0.25">
      <c r="A195" s="16"/>
      <c r="B195" s="16"/>
      <c r="C195" s="16"/>
    </row>
    <row r="196" spans="1:3" ht="15.75" customHeight="1" x14ac:dyDescent="0.25">
      <c r="A196" s="16"/>
      <c r="B196" s="16"/>
      <c r="C196" s="16"/>
    </row>
    <row r="197" spans="1:3" ht="15.75" customHeight="1" x14ac:dyDescent="0.25">
      <c r="A197" s="16"/>
      <c r="B197" s="16"/>
      <c r="C197" s="16"/>
    </row>
    <row r="198" spans="1:3" ht="15.75" customHeight="1" x14ac:dyDescent="0.25">
      <c r="A198" s="16"/>
      <c r="B198" s="16"/>
      <c r="C198" s="16"/>
    </row>
    <row r="199" spans="1:3" ht="15.75" customHeight="1" x14ac:dyDescent="0.25">
      <c r="A199" s="16"/>
      <c r="B199" s="16"/>
      <c r="C199" s="16"/>
    </row>
    <row r="200" spans="1:3" ht="15.75" customHeight="1" x14ac:dyDescent="0.25">
      <c r="A200" s="16"/>
      <c r="B200" s="16"/>
      <c r="C200" s="16"/>
    </row>
    <row r="201" spans="1:3" ht="15.75" customHeight="1" x14ac:dyDescent="0.25">
      <c r="A201" s="16"/>
      <c r="B201" s="16"/>
      <c r="C201" s="16"/>
    </row>
    <row r="202" spans="1:3" ht="15.75" customHeight="1" x14ac:dyDescent="0.25">
      <c r="A202" s="16"/>
      <c r="B202" s="16"/>
      <c r="C202" s="16"/>
    </row>
    <row r="203" spans="1:3" ht="15.75" customHeight="1" x14ac:dyDescent="0.25">
      <c r="A203" s="16"/>
      <c r="B203" s="16"/>
      <c r="C203" s="16"/>
    </row>
    <row r="204" spans="1:3" ht="15.75" customHeight="1" x14ac:dyDescent="0.25">
      <c r="A204" s="16"/>
      <c r="B204" s="16"/>
      <c r="C204" s="16"/>
    </row>
    <row r="205" spans="1:3" ht="15.75" customHeight="1" x14ac:dyDescent="0.25">
      <c r="A205" s="16"/>
      <c r="B205" s="16"/>
      <c r="C205" s="16"/>
    </row>
    <row r="206" spans="1:3" ht="15.75" customHeight="1" x14ac:dyDescent="0.25">
      <c r="A206" s="16"/>
      <c r="B206" s="16"/>
      <c r="C206" s="16"/>
    </row>
    <row r="207" spans="1:3" ht="15.75" customHeight="1" x14ac:dyDescent="0.25">
      <c r="A207" s="16"/>
      <c r="B207" s="16"/>
      <c r="C207" s="16"/>
    </row>
    <row r="208" spans="1:3" ht="15.75" customHeight="1" x14ac:dyDescent="0.25">
      <c r="A208" s="16"/>
      <c r="B208" s="16"/>
      <c r="C208" s="16"/>
    </row>
    <row r="209" spans="1:3" ht="15.75" customHeight="1" x14ac:dyDescent="0.25">
      <c r="A209" s="16"/>
      <c r="B209" s="16"/>
      <c r="C209" s="16"/>
    </row>
    <row r="210" spans="1:3" ht="15.75" customHeight="1" x14ac:dyDescent="0.25">
      <c r="A210" s="16"/>
      <c r="B210" s="16"/>
      <c r="C210" s="16"/>
    </row>
    <row r="211" spans="1:3" ht="15.75" customHeight="1" x14ac:dyDescent="0.25">
      <c r="A211" s="16"/>
      <c r="B211" s="16"/>
      <c r="C211" s="16"/>
    </row>
    <row r="212" spans="1:3" ht="15.75" customHeight="1" x14ac:dyDescent="0.25">
      <c r="A212" s="16"/>
      <c r="B212" s="16"/>
      <c r="C212" s="16"/>
    </row>
    <row r="213" spans="1:3" ht="15.75" customHeight="1" x14ac:dyDescent="0.25">
      <c r="A213" s="16"/>
      <c r="B213" s="16"/>
      <c r="C213" s="16"/>
    </row>
    <row r="214" spans="1:3" ht="15.75" customHeight="1" x14ac:dyDescent="0.25">
      <c r="A214" s="16"/>
      <c r="B214" s="16"/>
      <c r="C214" s="16"/>
    </row>
    <row r="215" spans="1:3" ht="15.75" customHeight="1" x14ac:dyDescent="0.25">
      <c r="A215" s="16"/>
      <c r="B215" s="16"/>
      <c r="C215" s="16"/>
    </row>
    <row r="216" spans="1:3" ht="15.75" customHeight="1" x14ac:dyDescent="0.25">
      <c r="A216" s="16"/>
      <c r="B216" s="16"/>
      <c r="C216" s="16"/>
    </row>
    <row r="217" spans="1:3" ht="15.75" customHeight="1" x14ac:dyDescent="0.25">
      <c r="A217" s="16"/>
      <c r="B217" s="16"/>
      <c r="C217" s="16"/>
    </row>
    <row r="218" spans="1:3" ht="15.75" customHeight="1" x14ac:dyDescent="0.25">
      <c r="A218" s="16"/>
      <c r="B218" s="16"/>
      <c r="C218" s="16"/>
    </row>
    <row r="219" spans="1:3" ht="15.75" customHeight="1" x14ac:dyDescent="0.25">
      <c r="A219" s="16"/>
      <c r="B219" s="16"/>
      <c r="C219" s="16"/>
    </row>
    <row r="220" spans="1:3" ht="15.75" customHeight="1" x14ac:dyDescent="0.25">
      <c r="A220" s="16"/>
      <c r="B220" s="16"/>
      <c r="C220" s="16"/>
    </row>
    <row r="221" spans="1:3" ht="15.75" customHeight="1" x14ac:dyDescent="0.25">
      <c r="A221" s="16"/>
      <c r="B221" s="16"/>
      <c r="C221" s="16"/>
    </row>
    <row r="222" spans="1:3" ht="15.75" customHeight="1" x14ac:dyDescent="0.25">
      <c r="A222" s="16"/>
      <c r="B222" s="16"/>
      <c r="C222" s="16"/>
    </row>
    <row r="223" spans="1:3" ht="15.75" customHeight="1" x14ac:dyDescent="0.25">
      <c r="A223" s="16"/>
      <c r="B223" s="16"/>
      <c r="C223" s="16"/>
    </row>
    <row r="224" spans="1:3" ht="15.75" customHeight="1" x14ac:dyDescent="0.25">
      <c r="A224" s="16"/>
      <c r="B224" s="16"/>
      <c r="C224" s="16"/>
    </row>
    <row r="225" spans="1:3" ht="15.75" customHeight="1" x14ac:dyDescent="0.25">
      <c r="A225" s="16"/>
      <c r="B225" s="16"/>
      <c r="C225" s="16"/>
    </row>
    <row r="226" spans="1:3" ht="15.75" customHeight="1" x14ac:dyDescent="0.25">
      <c r="A226" s="16"/>
      <c r="B226" s="16"/>
      <c r="C226" s="16"/>
    </row>
    <row r="227" spans="1:3" ht="15.75" customHeight="1" x14ac:dyDescent="0.25">
      <c r="A227" s="16"/>
      <c r="B227" s="16"/>
      <c r="C227" s="16"/>
    </row>
    <row r="228" spans="1:3" ht="15.75" customHeight="1" x14ac:dyDescent="0.25">
      <c r="A228" s="16"/>
      <c r="B228" s="16"/>
      <c r="C228" s="16"/>
    </row>
    <row r="229" spans="1:3" ht="15.75" customHeight="1" x14ac:dyDescent="0.25">
      <c r="A229" s="16"/>
      <c r="B229" s="16"/>
      <c r="C229" s="16"/>
    </row>
    <row r="230" spans="1:3" ht="15.75" customHeight="1" x14ac:dyDescent="0.25">
      <c r="A230" s="16"/>
      <c r="B230" s="16"/>
      <c r="C230" s="16"/>
    </row>
    <row r="231" spans="1:3" ht="15.75" customHeight="1" x14ac:dyDescent="0.25">
      <c r="A231" s="16"/>
      <c r="B231" s="16"/>
      <c r="C231" s="16"/>
    </row>
    <row r="232" spans="1:3" ht="15.75" customHeight="1" x14ac:dyDescent="0.25">
      <c r="A232" s="16"/>
      <c r="B232" s="16"/>
      <c r="C232" s="16"/>
    </row>
    <row r="233" spans="1:3" ht="15.75" customHeight="1" x14ac:dyDescent="0.25">
      <c r="A233" s="16"/>
      <c r="B233" s="16"/>
      <c r="C233" s="16"/>
    </row>
    <row r="234" spans="1:3" ht="15.75" customHeight="1" x14ac:dyDescent="0.25">
      <c r="A234" s="16"/>
      <c r="B234" s="16"/>
      <c r="C234" s="16"/>
    </row>
    <row r="235" spans="1:3" ht="15.75" customHeight="1" x14ac:dyDescent="0.25">
      <c r="A235" s="16"/>
      <c r="B235" s="16"/>
      <c r="C235" s="16"/>
    </row>
    <row r="236" spans="1:3" ht="15.75" customHeight="1" x14ac:dyDescent="0.25">
      <c r="A236" s="16"/>
      <c r="B236" s="16"/>
      <c r="C236" s="16"/>
    </row>
    <row r="237" spans="1:3" ht="15.75" customHeight="1" x14ac:dyDescent="0.25">
      <c r="A237" s="16"/>
      <c r="B237" s="16"/>
      <c r="C237" s="16"/>
    </row>
    <row r="238" spans="1:3" ht="15.75" customHeight="1" x14ac:dyDescent="0.25">
      <c r="A238" s="16"/>
      <c r="B238" s="16"/>
      <c r="C238" s="16"/>
    </row>
    <row r="239" spans="1:3" ht="15.75" customHeight="1" x14ac:dyDescent="0.25">
      <c r="A239" s="16"/>
      <c r="B239" s="16"/>
      <c r="C239" s="16"/>
    </row>
    <row r="240" spans="1:3" ht="15.75" customHeight="1" x14ac:dyDescent="0.25">
      <c r="A240" s="16"/>
      <c r="B240" s="16"/>
      <c r="C240" s="16"/>
    </row>
    <row r="241" spans="1:3" ht="15.75" customHeight="1" x14ac:dyDescent="0.25">
      <c r="A241" s="16"/>
      <c r="B241" s="16"/>
      <c r="C241" s="16"/>
    </row>
    <row r="242" spans="1:3" ht="15.75" customHeight="1" x14ac:dyDescent="0.25">
      <c r="A242" s="16"/>
      <c r="B242" s="16"/>
      <c r="C242" s="16"/>
    </row>
    <row r="243" spans="1:3" ht="15.75" customHeight="1" x14ac:dyDescent="0.25">
      <c r="A243" s="16"/>
      <c r="B243" s="16"/>
      <c r="C243" s="16"/>
    </row>
    <row r="244" spans="1:3" ht="15.75" customHeight="1" x14ac:dyDescent="0.25">
      <c r="A244" s="16"/>
      <c r="B244" s="16"/>
      <c r="C244" s="16"/>
    </row>
    <row r="245" spans="1:3" ht="15.75" customHeight="1" x14ac:dyDescent="0.25">
      <c r="A245" s="16"/>
      <c r="B245" s="16"/>
      <c r="C245" s="16"/>
    </row>
    <row r="246" spans="1:3" ht="15.75" customHeight="1" x14ac:dyDescent="0.25">
      <c r="A246" s="16"/>
      <c r="B246" s="16"/>
      <c r="C246" s="16"/>
    </row>
    <row r="247" spans="1:3" ht="15.75" customHeight="1" x14ac:dyDescent="0.25">
      <c r="A247" s="16"/>
      <c r="B247" s="16"/>
      <c r="C247" s="16"/>
    </row>
    <row r="248" spans="1:3" ht="15.75" customHeight="1" x14ac:dyDescent="0.25">
      <c r="A248" s="16"/>
      <c r="B248" s="16"/>
      <c r="C248" s="16"/>
    </row>
    <row r="249" spans="1:3" ht="15.75" customHeight="1" x14ac:dyDescent="0.25">
      <c r="A249" s="16"/>
      <c r="B249" s="16"/>
      <c r="C249" s="16"/>
    </row>
    <row r="250" spans="1:3" ht="15.75" customHeight="1" x14ac:dyDescent="0.25">
      <c r="A250" s="16"/>
      <c r="B250" s="16"/>
      <c r="C250" s="16"/>
    </row>
    <row r="251" spans="1:3" ht="15.75" customHeight="1" x14ac:dyDescent="0.25">
      <c r="A251" s="16"/>
      <c r="B251" s="16"/>
      <c r="C251" s="16"/>
    </row>
    <row r="252" spans="1:3" ht="15.75" customHeight="1" x14ac:dyDescent="0.25">
      <c r="A252" s="16"/>
      <c r="B252" s="16"/>
      <c r="C252" s="16"/>
    </row>
    <row r="253" spans="1:3" ht="15.75" customHeight="1" x14ac:dyDescent="0.25">
      <c r="A253" s="16"/>
      <c r="B253" s="16"/>
      <c r="C253" s="16"/>
    </row>
    <row r="254" spans="1:3" ht="15.75" customHeight="1" x14ac:dyDescent="0.25">
      <c r="A254" s="16"/>
      <c r="B254" s="16"/>
      <c r="C254" s="16"/>
    </row>
    <row r="255" spans="1:3" ht="15.75" customHeight="1" x14ac:dyDescent="0.25">
      <c r="A255" s="16"/>
      <c r="B255" s="16"/>
      <c r="C255" s="16"/>
    </row>
    <row r="256" spans="1:3" ht="15.75" customHeight="1" x14ac:dyDescent="0.25">
      <c r="A256" s="16"/>
      <c r="B256" s="16"/>
      <c r="C256" s="16"/>
    </row>
    <row r="257" spans="1:3" ht="15.75" customHeight="1" x14ac:dyDescent="0.25">
      <c r="A257" s="16"/>
      <c r="B257" s="16"/>
      <c r="C257" s="16"/>
    </row>
    <row r="258" spans="1:3" ht="15.75" customHeight="1" x14ac:dyDescent="0.25">
      <c r="A258" s="16"/>
      <c r="B258" s="16"/>
      <c r="C258" s="16"/>
    </row>
    <row r="259" spans="1:3" ht="15.75" customHeight="1" x14ac:dyDescent="0.25">
      <c r="A259" s="16"/>
      <c r="B259" s="16"/>
      <c r="C259" s="16"/>
    </row>
    <row r="260" spans="1:3" ht="15.75" customHeight="1" x14ac:dyDescent="0.25">
      <c r="A260" s="16"/>
      <c r="B260" s="16"/>
      <c r="C260" s="16"/>
    </row>
    <row r="261" spans="1:3" ht="15.75" customHeight="1" x14ac:dyDescent="0.25">
      <c r="A261" s="16"/>
      <c r="B261" s="16"/>
      <c r="C261" s="16"/>
    </row>
    <row r="262" spans="1:3" ht="15.75" customHeight="1" x14ac:dyDescent="0.25">
      <c r="A262" s="16"/>
      <c r="B262" s="16"/>
      <c r="C262" s="16"/>
    </row>
    <row r="263" spans="1:3" ht="15.75" customHeight="1" x14ac:dyDescent="0.25">
      <c r="A263" s="16"/>
      <c r="B263" s="16"/>
      <c r="C263" s="16"/>
    </row>
    <row r="264" spans="1:3" ht="15.75" customHeight="1" x14ac:dyDescent="0.25">
      <c r="A264" s="16"/>
      <c r="B264" s="16"/>
      <c r="C264" s="16"/>
    </row>
    <row r="265" spans="1:3" ht="15.75" customHeight="1" x14ac:dyDescent="0.25">
      <c r="A265" s="16"/>
      <c r="B265" s="16"/>
      <c r="C265" s="16"/>
    </row>
    <row r="266" spans="1:3" ht="15.75" customHeight="1" x14ac:dyDescent="0.25">
      <c r="A266" s="16"/>
      <c r="B266" s="16"/>
      <c r="C266" s="16"/>
    </row>
    <row r="267" spans="1:3" ht="15.75" customHeight="1" x14ac:dyDescent="0.25">
      <c r="A267" s="16"/>
      <c r="B267" s="16"/>
      <c r="C267" s="16"/>
    </row>
    <row r="268" spans="1:3" ht="15.75" customHeight="1" x14ac:dyDescent="0.25">
      <c r="A268" s="16"/>
      <c r="B268" s="16"/>
      <c r="C268" s="16"/>
    </row>
    <row r="269" spans="1:3" ht="15.75" customHeight="1" x14ac:dyDescent="0.25">
      <c r="A269" s="16"/>
      <c r="B269" s="16"/>
      <c r="C269" s="16"/>
    </row>
    <row r="270" spans="1:3" ht="15.75" customHeight="1" x14ac:dyDescent="0.25">
      <c r="A270" s="16"/>
      <c r="B270" s="16"/>
      <c r="C270" s="16"/>
    </row>
    <row r="271" spans="1:3" ht="15.75" customHeight="1" x14ac:dyDescent="0.25">
      <c r="A271" s="16"/>
      <c r="B271" s="16"/>
      <c r="C271" s="16"/>
    </row>
    <row r="272" spans="1:3" ht="15.75" customHeight="1" x14ac:dyDescent="0.25">
      <c r="A272" s="16"/>
      <c r="B272" s="16"/>
      <c r="C272" s="16"/>
    </row>
    <row r="273" spans="1:3" ht="15.75" customHeight="1" x14ac:dyDescent="0.25">
      <c r="A273" s="16"/>
      <c r="B273" s="16"/>
      <c r="C273" s="16"/>
    </row>
    <row r="274" spans="1:3" ht="15.75" customHeight="1" x14ac:dyDescent="0.25">
      <c r="A274" s="16"/>
      <c r="B274" s="16"/>
      <c r="C274" s="16"/>
    </row>
    <row r="275" spans="1:3" ht="15.75" customHeight="1" x14ac:dyDescent="0.25">
      <c r="A275" s="16"/>
      <c r="B275" s="16"/>
      <c r="C275" s="16"/>
    </row>
    <row r="276" spans="1:3" ht="15.75" customHeight="1" x14ac:dyDescent="0.25">
      <c r="A276" s="16"/>
      <c r="B276" s="16"/>
      <c r="C276" s="16"/>
    </row>
    <row r="277" spans="1:3" ht="15.75" customHeight="1" x14ac:dyDescent="0.25">
      <c r="A277" s="16"/>
      <c r="B277" s="16"/>
      <c r="C277" s="16"/>
    </row>
    <row r="278" spans="1:3" ht="15.75" customHeight="1" x14ac:dyDescent="0.25">
      <c r="A278" s="16"/>
      <c r="B278" s="16"/>
      <c r="C278" s="16"/>
    </row>
    <row r="279" spans="1:3" ht="15.75" customHeight="1" x14ac:dyDescent="0.25">
      <c r="A279" s="16"/>
      <c r="B279" s="16"/>
      <c r="C279" s="16"/>
    </row>
    <row r="280" spans="1:3" ht="15.75" customHeight="1" x14ac:dyDescent="0.25">
      <c r="A280" s="16"/>
      <c r="B280" s="16"/>
      <c r="C280" s="16"/>
    </row>
    <row r="281" spans="1:3" ht="15.75" customHeight="1" x14ac:dyDescent="0.25">
      <c r="A281" s="16"/>
      <c r="B281" s="16"/>
      <c r="C281" s="16"/>
    </row>
    <row r="282" spans="1:3" ht="15.75" customHeight="1" x14ac:dyDescent="0.25">
      <c r="A282" s="16"/>
      <c r="B282" s="16"/>
      <c r="C282" s="16"/>
    </row>
    <row r="283" spans="1:3" ht="15.75" customHeight="1" x14ac:dyDescent="0.25">
      <c r="A283" s="16"/>
      <c r="B283" s="16"/>
      <c r="C283" s="16"/>
    </row>
    <row r="284" spans="1:3" ht="15.75" customHeight="1" x14ac:dyDescent="0.25">
      <c r="A284" s="16"/>
      <c r="B284" s="16"/>
      <c r="C284" s="16"/>
    </row>
    <row r="285" spans="1:3" ht="15.75" customHeight="1" x14ac:dyDescent="0.25">
      <c r="A285" s="16"/>
      <c r="B285" s="16"/>
      <c r="C285" s="16"/>
    </row>
    <row r="286" spans="1:3" ht="15.75" customHeight="1" x14ac:dyDescent="0.25">
      <c r="A286" s="16"/>
      <c r="B286" s="16"/>
      <c r="C286" s="16"/>
    </row>
    <row r="287" spans="1:3" ht="15.75" customHeight="1" x14ac:dyDescent="0.25">
      <c r="A287" s="16"/>
      <c r="B287" s="16"/>
      <c r="C287" s="16"/>
    </row>
    <row r="288" spans="1:3" ht="15.75" customHeight="1" x14ac:dyDescent="0.25">
      <c r="A288" s="16"/>
      <c r="B288" s="16"/>
      <c r="C288" s="16"/>
    </row>
    <row r="289" spans="1:3" ht="15.75" customHeight="1" x14ac:dyDescent="0.25">
      <c r="A289" s="16"/>
      <c r="B289" s="16"/>
      <c r="C289" s="16"/>
    </row>
    <row r="290" spans="1:3" ht="15.75" customHeight="1" x14ac:dyDescent="0.25">
      <c r="A290" s="16"/>
      <c r="B290" s="16"/>
      <c r="C290" s="16"/>
    </row>
    <row r="291" spans="1:3" ht="15.75" customHeight="1" x14ac:dyDescent="0.25">
      <c r="A291" s="16"/>
      <c r="B291" s="16"/>
      <c r="C291" s="16"/>
    </row>
    <row r="292" spans="1:3" ht="15.75" customHeight="1" x14ac:dyDescent="0.25">
      <c r="A292" s="16"/>
      <c r="B292" s="16"/>
      <c r="C292" s="16"/>
    </row>
    <row r="293" spans="1:3" ht="15.75" customHeight="1" x14ac:dyDescent="0.25">
      <c r="A293" s="16"/>
      <c r="B293" s="16"/>
      <c r="C293" s="16"/>
    </row>
    <row r="294" spans="1:3" ht="15.75" customHeight="1" x14ac:dyDescent="0.25">
      <c r="A294" s="16"/>
      <c r="B294" s="16"/>
      <c r="C294" s="16"/>
    </row>
    <row r="295" spans="1:3" ht="15.75" customHeight="1" x14ac:dyDescent="0.25">
      <c r="A295" s="16"/>
      <c r="B295" s="16"/>
      <c r="C295" s="16"/>
    </row>
    <row r="296" spans="1:3" ht="15.75" customHeight="1" x14ac:dyDescent="0.25">
      <c r="A296" s="16"/>
      <c r="B296" s="16"/>
      <c r="C296" s="16"/>
    </row>
    <row r="297" spans="1:3" ht="15.75" customHeight="1" x14ac:dyDescent="0.25">
      <c r="A297" s="16"/>
      <c r="B297" s="16"/>
      <c r="C297" s="16"/>
    </row>
    <row r="298" spans="1:3" ht="15.75" customHeight="1" x14ac:dyDescent="0.25">
      <c r="A298" s="16"/>
      <c r="B298" s="16"/>
      <c r="C298" s="16"/>
    </row>
    <row r="299" spans="1:3" ht="15.75" customHeight="1" x14ac:dyDescent="0.25">
      <c r="A299" s="16"/>
      <c r="B299" s="16"/>
      <c r="C299" s="16"/>
    </row>
    <row r="300" spans="1:3" ht="15.75" customHeight="1" x14ac:dyDescent="0.25">
      <c r="A300" s="16"/>
      <c r="B300" s="16"/>
      <c r="C300" s="16"/>
    </row>
    <row r="301" spans="1:3" ht="15.75" customHeight="1" x14ac:dyDescent="0.25">
      <c r="A301" s="16"/>
      <c r="B301" s="16"/>
      <c r="C301" s="16"/>
    </row>
    <row r="302" spans="1:3" ht="15.75" customHeight="1" x14ac:dyDescent="0.25">
      <c r="A302" s="16"/>
      <c r="B302" s="16"/>
      <c r="C302" s="16"/>
    </row>
    <row r="303" spans="1:3" ht="15.75" customHeight="1" x14ac:dyDescent="0.25">
      <c r="A303" s="16"/>
      <c r="B303" s="16"/>
      <c r="C303" s="16"/>
    </row>
    <row r="304" spans="1:3" ht="15.75" customHeight="1" x14ac:dyDescent="0.25">
      <c r="A304" s="16"/>
      <c r="B304" s="16"/>
      <c r="C304" s="16"/>
    </row>
    <row r="305" spans="1:3" ht="15.75" customHeight="1" x14ac:dyDescent="0.25">
      <c r="A305" s="16"/>
      <c r="B305" s="16"/>
      <c r="C305" s="16"/>
    </row>
    <row r="306" spans="1:3" ht="15.75" customHeight="1" x14ac:dyDescent="0.25">
      <c r="A306" s="16"/>
      <c r="B306" s="16"/>
      <c r="C306" s="16"/>
    </row>
    <row r="307" spans="1:3" ht="15.75" customHeight="1" x14ac:dyDescent="0.25">
      <c r="A307" s="16"/>
      <c r="B307" s="16"/>
      <c r="C307" s="16"/>
    </row>
    <row r="308" spans="1:3" ht="15.75" customHeight="1" x14ac:dyDescent="0.25">
      <c r="A308" s="16"/>
      <c r="B308" s="16"/>
      <c r="C308" s="16"/>
    </row>
    <row r="309" spans="1:3" ht="15.75" customHeight="1" x14ac:dyDescent="0.25">
      <c r="A309" s="16"/>
      <c r="B309" s="16"/>
      <c r="C309" s="16"/>
    </row>
    <row r="310" spans="1:3" ht="15.75" customHeight="1" x14ac:dyDescent="0.25">
      <c r="A310" s="16"/>
      <c r="B310" s="16"/>
      <c r="C310" s="16"/>
    </row>
    <row r="311" spans="1:3" ht="15.75" customHeight="1" x14ac:dyDescent="0.25">
      <c r="A311" s="16"/>
      <c r="B311" s="16"/>
      <c r="C311" s="16"/>
    </row>
    <row r="312" spans="1:3" ht="15.75" customHeight="1" x14ac:dyDescent="0.25">
      <c r="A312" s="16"/>
      <c r="B312" s="16"/>
      <c r="C312" s="16"/>
    </row>
    <row r="313" spans="1:3" ht="15.75" customHeight="1" x14ac:dyDescent="0.25">
      <c r="A313" s="16"/>
      <c r="B313" s="16"/>
      <c r="C313" s="16"/>
    </row>
    <row r="314" spans="1:3" ht="15.75" customHeight="1" x14ac:dyDescent="0.25">
      <c r="A314" s="16"/>
      <c r="B314" s="16"/>
      <c r="C314" s="16"/>
    </row>
    <row r="315" spans="1:3" ht="15.75" customHeight="1" x14ac:dyDescent="0.25">
      <c r="A315" s="16"/>
      <c r="B315" s="16"/>
      <c r="C315" s="16"/>
    </row>
    <row r="316" spans="1:3" ht="15.75" customHeight="1" x14ac:dyDescent="0.25">
      <c r="A316" s="16"/>
      <c r="B316" s="16"/>
      <c r="C316" s="16"/>
    </row>
    <row r="317" spans="1:3" ht="15.75" customHeight="1" x14ac:dyDescent="0.25">
      <c r="A317" s="16"/>
      <c r="B317" s="16"/>
      <c r="C317" s="16"/>
    </row>
    <row r="318" spans="1:3" ht="15.75" customHeight="1" x14ac:dyDescent="0.25">
      <c r="A318" s="16"/>
      <c r="B318" s="16"/>
      <c r="C318" s="16"/>
    </row>
    <row r="319" spans="1:3" ht="15.75" customHeight="1" x14ac:dyDescent="0.25">
      <c r="A319" s="16"/>
      <c r="B319" s="16"/>
      <c r="C319" s="16"/>
    </row>
    <row r="320" spans="1:3" ht="15.75" customHeight="1" x14ac:dyDescent="0.25">
      <c r="A320" s="16"/>
      <c r="B320" s="16"/>
      <c r="C320" s="16"/>
    </row>
    <row r="321" spans="1:3" ht="15.75" customHeight="1" x14ac:dyDescent="0.25">
      <c r="A321" s="16"/>
      <c r="B321" s="16"/>
      <c r="C321" s="16"/>
    </row>
    <row r="322" spans="1:3" ht="15.75" customHeight="1" x14ac:dyDescent="0.25">
      <c r="A322" s="16"/>
      <c r="B322" s="16"/>
      <c r="C322" s="16"/>
    </row>
    <row r="323" spans="1:3" ht="15.75" customHeight="1" x14ac:dyDescent="0.25">
      <c r="A323" s="16"/>
      <c r="B323" s="16"/>
      <c r="C323" s="16"/>
    </row>
    <row r="324" spans="1:3" ht="15.75" customHeight="1" x14ac:dyDescent="0.25">
      <c r="A324" s="16"/>
      <c r="B324" s="16"/>
      <c r="C324" s="16"/>
    </row>
    <row r="325" spans="1:3" ht="15.75" customHeight="1" x14ac:dyDescent="0.25">
      <c r="A325" s="16"/>
      <c r="B325" s="16"/>
      <c r="C325" s="16"/>
    </row>
    <row r="326" spans="1:3" ht="15.75" customHeight="1" x14ac:dyDescent="0.25">
      <c r="A326" s="16"/>
      <c r="B326" s="16"/>
      <c r="C326" s="16"/>
    </row>
    <row r="327" spans="1:3" ht="15.75" customHeight="1" x14ac:dyDescent="0.25">
      <c r="A327" s="16"/>
      <c r="B327" s="16"/>
      <c r="C327" s="16"/>
    </row>
    <row r="328" spans="1:3" ht="15.75" customHeight="1" x14ac:dyDescent="0.25">
      <c r="A328" s="16"/>
      <c r="B328" s="16"/>
      <c r="C328" s="16"/>
    </row>
    <row r="329" spans="1:3" ht="15.75" customHeight="1" x14ac:dyDescent="0.25">
      <c r="A329" s="16"/>
      <c r="B329" s="16"/>
      <c r="C329" s="16"/>
    </row>
    <row r="330" spans="1:3" ht="15.75" customHeight="1" x14ac:dyDescent="0.25">
      <c r="A330" s="16"/>
      <c r="B330" s="16"/>
      <c r="C330" s="16"/>
    </row>
    <row r="331" spans="1:3" ht="15.75" customHeight="1" x14ac:dyDescent="0.25">
      <c r="A331" s="16"/>
      <c r="B331" s="16"/>
      <c r="C331" s="16"/>
    </row>
    <row r="332" spans="1:3" ht="15.75" customHeight="1" x14ac:dyDescent="0.25">
      <c r="A332" s="16"/>
      <c r="B332" s="16"/>
      <c r="C332" s="16"/>
    </row>
    <row r="333" spans="1:3" ht="15.75" customHeight="1" x14ac:dyDescent="0.25">
      <c r="A333" s="16"/>
      <c r="B333" s="16"/>
      <c r="C333" s="16"/>
    </row>
    <row r="334" spans="1:3" ht="15.75" customHeight="1" x14ac:dyDescent="0.25">
      <c r="A334" s="16"/>
      <c r="B334" s="16"/>
      <c r="C334" s="16"/>
    </row>
    <row r="335" spans="1:3" ht="15.75" customHeight="1" x14ac:dyDescent="0.25">
      <c r="A335" s="16"/>
      <c r="B335" s="16"/>
      <c r="C335" s="16"/>
    </row>
    <row r="336" spans="1:3" ht="15.75" customHeight="1" x14ac:dyDescent="0.25">
      <c r="A336" s="16"/>
      <c r="B336" s="16"/>
      <c r="C336" s="16"/>
    </row>
    <row r="337" spans="1:3" ht="15.75" customHeight="1" x14ac:dyDescent="0.25">
      <c r="A337" s="16"/>
      <c r="B337" s="16"/>
      <c r="C337" s="16"/>
    </row>
    <row r="338" spans="1:3" ht="15.75" customHeight="1" x14ac:dyDescent="0.25">
      <c r="A338" s="16"/>
      <c r="B338" s="16"/>
      <c r="C338" s="16"/>
    </row>
    <row r="339" spans="1:3" ht="15.75" customHeight="1" x14ac:dyDescent="0.25">
      <c r="A339" s="16"/>
      <c r="B339" s="16"/>
      <c r="C339" s="16"/>
    </row>
    <row r="340" spans="1:3" ht="15.75" customHeight="1" x14ac:dyDescent="0.25">
      <c r="A340" s="16"/>
      <c r="B340" s="16"/>
      <c r="C340" s="16"/>
    </row>
    <row r="341" spans="1:3" ht="15.75" customHeight="1" x14ac:dyDescent="0.25">
      <c r="A341" s="16"/>
      <c r="B341" s="16"/>
      <c r="C341" s="16"/>
    </row>
    <row r="342" spans="1:3" ht="15.75" customHeight="1" x14ac:dyDescent="0.25">
      <c r="A342" s="16"/>
      <c r="B342" s="16"/>
      <c r="C342" s="16"/>
    </row>
    <row r="343" spans="1:3" ht="15.75" customHeight="1" x14ac:dyDescent="0.25">
      <c r="A343" s="16"/>
      <c r="B343" s="16"/>
      <c r="C343" s="16"/>
    </row>
    <row r="344" spans="1:3" ht="15.75" customHeight="1" x14ac:dyDescent="0.25">
      <c r="A344" s="16"/>
      <c r="B344" s="16"/>
      <c r="C344" s="16"/>
    </row>
    <row r="345" spans="1:3" ht="15.75" customHeight="1" x14ac:dyDescent="0.25">
      <c r="A345" s="16"/>
      <c r="B345" s="16"/>
      <c r="C345" s="16"/>
    </row>
    <row r="346" spans="1:3" ht="15.75" customHeight="1" x14ac:dyDescent="0.25">
      <c r="A346" s="16"/>
      <c r="B346" s="16"/>
      <c r="C346" s="16"/>
    </row>
    <row r="347" spans="1:3" ht="15.75" customHeight="1" x14ac:dyDescent="0.25">
      <c r="A347" s="16"/>
      <c r="B347" s="16"/>
      <c r="C347" s="16"/>
    </row>
    <row r="348" spans="1:3" ht="15.75" customHeight="1" x14ac:dyDescent="0.25">
      <c r="A348" s="16"/>
      <c r="B348" s="16"/>
      <c r="C348" s="16"/>
    </row>
    <row r="349" spans="1:3" ht="15.75" customHeight="1" x14ac:dyDescent="0.25">
      <c r="A349" s="16"/>
      <c r="B349" s="16"/>
      <c r="C349" s="16"/>
    </row>
    <row r="350" spans="1:3" ht="15.75" customHeight="1" x14ac:dyDescent="0.25">
      <c r="A350" s="16"/>
      <c r="B350" s="16"/>
      <c r="C350" s="16"/>
    </row>
    <row r="351" spans="1:3" ht="15.75" customHeight="1" x14ac:dyDescent="0.25">
      <c r="A351" s="16"/>
      <c r="B351" s="16"/>
      <c r="C351" s="16"/>
    </row>
    <row r="352" spans="1:3" ht="15.75" customHeight="1" x14ac:dyDescent="0.25">
      <c r="A352" s="16"/>
      <c r="B352" s="16"/>
      <c r="C352" s="16"/>
    </row>
    <row r="353" spans="1:3" ht="15.75" customHeight="1" x14ac:dyDescent="0.25">
      <c r="A353" s="16"/>
      <c r="B353" s="16"/>
      <c r="C353" s="16"/>
    </row>
    <row r="354" spans="1:3" ht="15.75" customHeight="1" x14ac:dyDescent="0.25">
      <c r="A354" s="16"/>
      <c r="B354" s="16"/>
      <c r="C354" s="16"/>
    </row>
    <row r="355" spans="1:3" ht="15.75" customHeight="1" x14ac:dyDescent="0.25">
      <c r="A355" s="16"/>
      <c r="B355" s="16"/>
      <c r="C355" s="16"/>
    </row>
    <row r="356" spans="1:3" ht="15.75" customHeight="1" x14ac:dyDescent="0.25">
      <c r="A356" s="16"/>
      <c r="B356" s="16"/>
      <c r="C356" s="16"/>
    </row>
    <row r="357" spans="1:3" ht="15.75" customHeight="1" x14ac:dyDescent="0.25">
      <c r="A357" s="16"/>
      <c r="B357" s="16"/>
      <c r="C357" s="16"/>
    </row>
    <row r="358" spans="1:3" ht="15.75" customHeight="1" x14ac:dyDescent="0.25">
      <c r="A358" s="16"/>
      <c r="B358" s="16"/>
      <c r="C358" s="16"/>
    </row>
    <row r="359" spans="1:3" ht="15.75" customHeight="1" x14ac:dyDescent="0.25">
      <c r="A359" s="16"/>
      <c r="B359" s="16"/>
      <c r="C359" s="16"/>
    </row>
    <row r="360" spans="1:3" ht="15.75" customHeight="1" x14ac:dyDescent="0.25">
      <c r="A360" s="16"/>
      <c r="B360" s="16"/>
      <c r="C360" s="16"/>
    </row>
    <row r="361" spans="1:3" ht="15.75" customHeight="1" x14ac:dyDescent="0.25">
      <c r="A361" s="16"/>
      <c r="B361" s="16"/>
      <c r="C361" s="16"/>
    </row>
    <row r="362" spans="1:3" ht="15.75" customHeight="1" x14ac:dyDescent="0.25">
      <c r="A362" s="16"/>
      <c r="B362" s="16"/>
      <c r="C362" s="16"/>
    </row>
    <row r="363" spans="1:3" ht="15.75" customHeight="1" x14ac:dyDescent="0.25">
      <c r="A363" s="16"/>
      <c r="B363" s="16"/>
      <c r="C363" s="16"/>
    </row>
    <row r="364" spans="1:3" ht="15.75" customHeight="1" x14ac:dyDescent="0.25">
      <c r="A364" s="16"/>
      <c r="B364" s="16"/>
      <c r="C364" s="16"/>
    </row>
    <row r="365" spans="1:3" ht="15.75" customHeight="1" x14ac:dyDescent="0.25">
      <c r="A365" s="16"/>
      <c r="B365" s="16"/>
      <c r="C365" s="16"/>
    </row>
    <row r="366" spans="1:3" ht="15.75" customHeight="1" x14ac:dyDescent="0.25">
      <c r="A366" s="16"/>
      <c r="B366" s="16"/>
      <c r="C366" s="16"/>
    </row>
    <row r="367" spans="1:3" ht="15.75" customHeight="1" x14ac:dyDescent="0.25">
      <c r="A367" s="16"/>
      <c r="B367" s="16"/>
      <c r="C367" s="16"/>
    </row>
    <row r="368" spans="1:3" ht="15.75" customHeight="1" x14ac:dyDescent="0.25">
      <c r="A368" s="16"/>
      <c r="B368" s="16"/>
      <c r="C368" s="16"/>
    </row>
    <row r="369" spans="1:3" ht="15.75" customHeight="1" x14ac:dyDescent="0.25">
      <c r="A369" s="16"/>
      <c r="B369" s="16"/>
      <c r="C369" s="16"/>
    </row>
    <row r="370" spans="1:3" ht="15.75" customHeight="1" x14ac:dyDescent="0.25">
      <c r="A370" s="16"/>
      <c r="B370" s="16"/>
      <c r="C370" s="16"/>
    </row>
    <row r="371" spans="1:3" ht="15.75" customHeight="1" x14ac:dyDescent="0.25">
      <c r="A371" s="16"/>
      <c r="B371" s="16"/>
      <c r="C371" s="16"/>
    </row>
    <row r="372" spans="1:3" ht="15.75" customHeight="1" x14ac:dyDescent="0.25">
      <c r="A372" s="16"/>
      <c r="B372" s="16"/>
      <c r="C372" s="16"/>
    </row>
    <row r="373" spans="1:3" ht="15.75" customHeight="1" x14ac:dyDescent="0.25">
      <c r="A373" s="16"/>
      <c r="B373" s="16"/>
      <c r="C373" s="16"/>
    </row>
    <row r="374" spans="1:3" ht="15.75" customHeight="1" x14ac:dyDescent="0.25">
      <c r="A374" s="16"/>
      <c r="B374" s="16"/>
      <c r="C374" s="16"/>
    </row>
    <row r="375" spans="1:3" ht="15.75" customHeight="1" x14ac:dyDescent="0.25">
      <c r="A375" s="16"/>
      <c r="B375" s="16"/>
      <c r="C375" s="16"/>
    </row>
    <row r="376" spans="1:3" ht="15.75" customHeight="1" x14ac:dyDescent="0.25">
      <c r="A376" s="16"/>
      <c r="B376" s="16"/>
      <c r="C376" s="16"/>
    </row>
    <row r="377" spans="1:3" ht="15.75" customHeight="1" x14ac:dyDescent="0.25">
      <c r="A377" s="16"/>
      <c r="B377" s="16"/>
      <c r="C377" s="16"/>
    </row>
    <row r="378" spans="1:3" ht="15.75" customHeight="1" x14ac:dyDescent="0.25">
      <c r="A378" s="16"/>
      <c r="B378" s="16"/>
      <c r="C378" s="16"/>
    </row>
    <row r="379" spans="1:3" ht="15.75" customHeight="1" x14ac:dyDescent="0.25">
      <c r="A379" s="16"/>
      <c r="B379" s="16"/>
      <c r="C379" s="16"/>
    </row>
    <row r="380" spans="1:3" ht="15.75" customHeight="1" x14ac:dyDescent="0.25">
      <c r="A380" s="16"/>
      <c r="B380" s="16"/>
      <c r="C380" s="16"/>
    </row>
    <row r="381" spans="1:3" ht="15.75" customHeight="1" x14ac:dyDescent="0.25">
      <c r="A381" s="16"/>
      <c r="B381" s="16"/>
      <c r="C381" s="16"/>
    </row>
    <row r="382" spans="1:3" ht="15.75" customHeight="1" x14ac:dyDescent="0.25">
      <c r="A382" s="16"/>
      <c r="B382" s="16"/>
      <c r="C382" s="16"/>
    </row>
    <row r="383" spans="1:3" ht="15.75" customHeight="1" x14ac:dyDescent="0.25">
      <c r="A383" s="16"/>
      <c r="B383" s="16"/>
      <c r="C383" s="16"/>
    </row>
    <row r="384" spans="1:3" ht="15.75" customHeight="1" x14ac:dyDescent="0.25">
      <c r="A384" s="16"/>
      <c r="B384" s="16"/>
      <c r="C384" s="16"/>
    </row>
    <row r="385" spans="1:3" ht="15.75" customHeight="1" x14ac:dyDescent="0.25">
      <c r="A385" s="16"/>
      <c r="B385" s="16"/>
      <c r="C385" s="16"/>
    </row>
    <row r="386" spans="1:3" ht="15.75" customHeight="1" x14ac:dyDescent="0.25">
      <c r="A386" s="16"/>
      <c r="B386" s="16"/>
      <c r="C386" s="16"/>
    </row>
    <row r="387" spans="1:3" ht="15.75" customHeight="1" x14ac:dyDescent="0.25">
      <c r="A387" s="16"/>
      <c r="B387" s="16"/>
      <c r="C387" s="16"/>
    </row>
    <row r="388" spans="1:3" ht="15.75" customHeight="1" x14ac:dyDescent="0.25">
      <c r="A388" s="16"/>
      <c r="B388" s="16"/>
      <c r="C388" s="16"/>
    </row>
    <row r="389" spans="1:3" ht="15.75" customHeight="1" x14ac:dyDescent="0.25">
      <c r="A389" s="16"/>
      <c r="B389" s="16"/>
      <c r="C389" s="16"/>
    </row>
    <row r="390" spans="1:3" ht="15.75" customHeight="1" x14ac:dyDescent="0.25">
      <c r="A390" s="16"/>
      <c r="B390" s="16"/>
      <c r="C390" s="16"/>
    </row>
    <row r="391" spans="1:3" ht="15.75" customHeight="1" x14ac:dyDescent="0.25">
      <c r="A391" s="16"/>
      <c r="B391" s="16"/>
      <c r="C391" s="16"/>
    </row>
    <row r="392" spans="1:3" ht="15.75" customHeight="1" x14ac:dyDescent="0.25">
      <c r="A392" s="16"/>
      <c r="B392" s="16"/>
      <c r="C392" s="16"/>
    </row>
    <row r="393" spans="1:3" ht="15.75" customHeight="1" x14ac:dyDescent="0.25">
      <c r="A393" s="16"/>
      <c r="B393" s="16"/>
      <c r="C393" s="16"/>
    </row>
    <row r="394" spans="1:3" ht="15.75" customHeight="1" x14ac:dyDescent="0.25">
      <c r="A394" s="16"/>
      <c r="B394" s="16"/>
      <c r="C394" s="16"/>
    </row>
    <row r="395" spans="1:3" ht="15.75" customHeight="1" x14ac:dyDescent="0.25">
      <c r="A395" s="16"/>
      <c r="B395" s="16"/>
      <c r="C395" s="16"/>
    </row>
    <row r="396" spans="1:3" ht="15.75" customHeight="1" x14ac:dyDescent="0.25">
      <c r="A396" s="16"/>
      <c r="B396" s="16"/>
      <c r="C396" s="16"/>
    </row>
    <row r="397" spans="1:3" ht="15.75" customHeight="1" x14ac:dyDescent="0.25">
      <c r="A397" s="16"/>
      <c r="B397" s="16"/>
      <c r="C397" s="16"/>
    </row>
    <row r="398" spans="1:3" ht="15.75" customHeight="1" x14ac:dyDescent="0.25">
      <c r="A398" s="16"/>
      <c r="B398" s="16"/>
      <c r="C398" s="16"/>
    </row>
    <row r="399" spans="1:3" ht="15.75" customHeight="1" x14ac:dyDescent="0.25">
      <c r="A399" s="16"/>
      <c r="B399" s="16"/>
      <c r="C399" s="16"/>
    </row>
    <row r="400" spans="1:3" ht="15.75" customHeight="1" x14ac:dyDescent="0.25">
      <c r="A400" s="16"/>
      <c r="B400" s="16"/>
      <c r="C400" s="16"/>
    </row>
    <row r="401" spans="1:3" ht="15.75" customHeight="1" x14ac:dyDescent="0.25">
      <c r="A401" s="16"/>
      <c r="B401" s="16"/>
      <c r="C401" s="16"/>
    </row>
    <row r="402" spans="1:3" ht="15.75" customHeight="1" x14ac:dyDescent="0.25">
      <c r="A402" s="16"/>
      <c r="B402" s="16"/>
      <c r="C402" s="16"/>
    </row>
    <row r="403" spans="1:3" ht="15.75" customHeight="1" x14ac:dyDescent="0.25">
      <c r="A403" s="16"/>
      <c r="B403" s="16"/>
      <c r="C403" s="16"/>
    </row>
    <row r="404" spans="1:3" ht="15.75" customHeight="1" x14ac:dyDescent="0.25">
      <c r="A404" s="16"/>
      <c r="B404" s="16"/>
      <c r="C404" s="16"/>
    </row>
    <row r="405" spans="1:3" ht="15.75" customHeight="1" x14ac:dyDescent="0.25">
      <c r="A405" s="16"/>
      <c r="B405" s="16"/>
      <c r="C405" s="16"/>
    </row>
    <row r="406" spans="1:3" ht="15.75" customHeight="1" x14ac:dyDescent="0.25">
      <c r="A406" s="16"/>
      <c r="B406" s="16"/>
      <c r="C406" s="16"/>
    </row>
    <row r="407" spans="1:3" ht="15.75" customHeight="1" x14ac:dyDescent="0.25">
      <c r="A407" s="16"/>
      <c r="B407" s="16"/>
      <c r="C407" s="16"/>
    </row>
    <row r="408" spans="1:3" ht="15.75" customHeight="1" x14ac:dyDescent="0.25">
      <c r="A408" s="16"/>
      <c r="B408" s="16"/>
      <c r="C408" s="16"/>
    </row>
    <row r="409" spans="1:3" ht="15.75" customHeight="1" x14ac:dyDescent="0.25">
      <c r="A409" s="16"/>
      <c r="B409" s="16"/>
      <c r="C409" s="16"/>
    </row>
    <row r="410" spans="1:3" ht="15.75" customHeight="1" x14ac:dyDescent="0.25">
      <c r="A410" s="16"/>
      <c r="B410" s="16"/>
      <c r="C410" s="16"/>
    </row>
    <row r="411" spans="1:3" ht="15.75" customHeight="1" x14ac:dyDescent="0.25">
      <c r="A411" s="16"/>
      <c r="B411" s="16"/>
      <c r="C411" s="16"/>
    </row>
    <row r="412" spans="1:3" ht="15.75" customHeight="1" x14ac:dyDescent="0.25">
      <c r="A412" s="16"/>
      <c r="B412" s="16"/>
      <c r="C412" s="16"/>
    </row>
    <row r="413" spans="1:3" ht="15.75" customHeight="1" x14ac:dyDescent="0.25">
      <c r="A413" s="16"/>
      <c r="B413" s="16"/>
      <c r="C413" s="16"/>
    </row>
    <row r="414" spans="1:3" ht="15.75" customHeight="1" x14ac:dyDescent="0.25">
      <c r="A414" s="16"/>
      <c r="B414" s="16"/>
      <c r="C414" s="16"/>
    </row>
    <row r="415" spans="1:3" ht="15.75" customHeight="1" x14ac:dyDescent="0.25">
      <c r="A415" s="16"/>
      <c r="B415" s="16"/>
      <c r="C415" s="16"/>
    </row>
    <row r="416" spans="1:3" ht="15.75" customHeight="1" x14ac:dyDescent="0.25">
      <c r="A416" s="16"/>
      <c r="B416" s="16"/>
      <c r="C416" s="16"/>
    </row>
    <row r="417" spans="1:3" ht="15.75" customHeight="1" x14ac:dyDescent="0.25">
      <c r="A417" s="16"/>
      <c r="B417" s="16"/>
      <c r="C417" s="16"/>
    </row>
    <row r="418" spans="1:3" ht="15.75" customHeight="1" x14ac:dyDescent="0.25">
      <c r="A418" s="16"/>
      <c r="B418" s="16"/>
      <c r="C418" s="16"/>
    </row>
    <row r="419" spans="1:3" ht="15.75" customHeight="1" x14ac:dyDescent="0.25">
      <c r="A419" s="16"/>
      <c r="B419" s="16"/>
      <c r="C419" s="16"/>
    </row>
    <row r="420" spans="1:3" ht="15.75" customHeight="1" x14ac:dyDescent="0.25">
      <c r="A420" s="16"/>
      <c r="B420" s="16"/>
      <c r="C420" s="16"/>
    </row>
    <row r="421" spans="1:3" ht="15.75" customHeight="1" x14ac:dyDescent="0.25">
      <c r="A421" s="16"/>
      <c r="B421" s="16"/>
      <c r="C421" s="16"/>
    </row>
    <row r="422" spans="1:3" ht="15.75" customHeight="1" x14ac:dyDescent="0.25">
      <c r="A422" s="16"/>
      <c r="B422" s="16"/>
      <c r="C422" s="16"/>
    </row>
    <row r="423" spans="1:3" ht="15.75" customHeight="1" x14ac:dyDescent="0.25">
      <c r="A423" s="16"/>
      <c r="B423" s="16"/>
      <c r="C423" s="16"/>
    </row>
    <row r="424" spans="1:3" ht="15.75" customHeight="1" x14ac:dyDescent="0.25">
      <c r="A424" s="16"/>
      <c r="B424" s="16"/>
      <c r="C424" s="16"/>
    </row>
    <row r="425" spans="1:3" ht="15.75" customHeight="1" x14ac:dyDescent="0.25">
      <c r="A425" s="16"/>
      <c r="B425" s="16"/>
      <c r="C425" s="16"/>
    </row>
    <row r="426" spans="1:3" ht="15.75" customHeight="1" x14ac:dyDescent="0.25">
      <c r="A426" s="16"/>
      <c r="B426" s="16"/>
      <c r="C426" s="16"/>
    </row>
    <row r="427" spans="1:3" ht="15.75" customHeight="1" x14ac:dyDescent="0.25">
      <c r="A427" s="16"/>
      <c r="B427" s="16"/>
      <c r="C427" s="16"/>
    </row>
    <row r="428" spans="1:3" ht="15.75" customHeight="1" x14ac:dyDescent="0.25">
      <c r="A428" s="16"/>
      <c r="B428" s="16"/>
      <c r="C428" s="16"/>
    </row>
    <row r="429" spans="1:3" ht="15.75" customHeight="1" x14ac:dyDescent="0.25">
      <c r="A429" s="16"/>
      <c r="B429" s="16"/>
      <c r="C429" s="16"/>
    </row>
    <row r="430" spans="1:3" ht="15.75" customHeight="1" x14ac:dyDescent="0.25">
      <c r="A430" s="16"/>
      <c r="B430" s="16"/>
      <c r="C430" s="16"/>
    </row>
    <row r="431" spans="1:3" ht="15.75" customHeight="1" x14ac:dyDescent="0.25">
      <c r="A431" s="16"/>
      <c r="B431" s="16"/>
      <c r="C431" s="16"/>
    </row>
    <row r="432" spans="1:3" ht="15.75" customHeight="1" x14ac:dyDescent="0.25">
      <c r="A432" s="16"/>
      <c r="B432" s="16"/>
      <c r="C432" s="16"/>
    </row>
    <row r="433" spans="1:3" ht="15.75" customHeight="1" x14ac:dyDescent="0.25">
      <c r="A433" s="16"/>
      <c r="B433" s="16"/>
      <c r="C433" s="16"/>
    </row>
    <row r="434" spans="1:3" ht="15.75" customHeight="1" x14ac:dyDescent="0.25">
      <c r="A434" s="16"/>
      <c r="B434" s="16"/>
      <c r="C434" s="16"/>
    </row>
    <row r="435" spans="1:3" ht="15.75" customHeight="1" x14ac:dyDescent="0.25">
      <c r="A435" s="16"/>
      <c r="B435" s="16"/>
      <c r="C435" s="16"/>
    </row>
    <row r="436" spans="1:3" ht="15.75" customHeight="1" x14ac:dyDescent="0.25">
      <c r="A436" s="16"/>
      <c r="B436" s="16"/>
      <c r="C436" s="16"/>
    </row>
    <row r="437" spans="1:3" ht="15.75" customHeight="1" x14ac:dyDescent="0.25">
      <c r="A437" s="16"/>
      <c r="B437" s="16"/>
      <c r="C437" s="16"/>
    </row>
    <row r="438" spans="1:3" ht="15.75" customHeight="1" x14ac:dyDescent="0.25">
      <c r="A438" s="16"/>
      <c r="B438" s="16"/>
      <c r="C438" s="16"/>
    </row>
    <row r="439" spans="1:3" ht="15.75" customHeight="1" x14ac:dyDescent="0.25">
      <c r="A439" s="16"/>
      <c r="B439" s="16"/>
      <c r="C439" s="16"/>
    </row>
    <row r="440" spans="1:3" ht="15.75" customHeight="1" x14ac:dyDescent="0.25">
      <c r="A440" s="16"/>
      <c r="B440" s="16"/>
      <c r="C440" s="16"/>
    </row>
    <row r="441" spans="1:3" ht="15.75" customHeight="1" x14ac:dyDescent="0.25">
      <c r="A441" s="16"/>
      <c r="B441" s="16"/>
      <c r="C441" s="16"/>
    </row>
    <row r="442" spans="1:3" ht="15.75" customHeight="1" x14ac:dyDescent="0.25">
      <c r="A442" s="16"/>
      <c r="B442" s="16"/>
      <c r="C442" s="16"/>
    </row>
    <row r="443" spans="1:3" ht="15.75" customHeight="1" x14ac:dyDescent="0.25">
      <c r="A443" s="16"/>
      <c r="B443" s="16"/>
      <c r="C443" s="16"/>
    </row>
    <row r="444" spans="1:3" ht="15.75" customHeight="1" x14ac:dyDescent="0.25">
      <c r="A444" s="16"/>
      <c r="B444" s="16"/>
      <c r="C444" s="16"/>
    </row>
    <row r="445" spans="1:3" ht="15.75" customHeight="1" x14ac:dyDescent="0.25">
      <c r="A445" s="16"/>
      <c r="B445" s="16"/>
      <c r="C445" s="16"/>
    </row>
    <row r="446" spans="1:3" ht="15.75" customHeight="1" x14ac:dyDescent="0.25">
      <c r="A446" s="16"/>
      <c r="B446" s="16"/>
      <c r="C446" s="16"/>
    </row>
    <row r="447" spans="1:3" ht="15.75" customHeight="1" x14ac:dyDescent="0.25">
      <c r="A447" s="16"/>
      <c r="B447" s="16"/>
      <c r="C447" s="16"/>
    </row>
    <row r="448" spans="1:3" ht="15.75" customHeight="1" x14ac:dyDescent="0.25">
      <c r="A448" s="16"/>
      <c r="B448" s="16"/>
      <c r="C448" s="16"/>
    </row>
    <row r="449" spans="1:3" ht="15.75" customHeight="1" x14ac:dyDescent="0.25">
      <c r="A449" s="16"/>
      <c r="B449" s="16"/>
      <c r="C449" s="16"/>
    </row>
    <row r="450" spans="1:3" ht="15.75" customHeight="1" x14ac:dyDescent="0.25">
      <c r="A450" s="16"/>
      <c r="B450" s="16"/>
      <c r="C450" s="16"/>
    </row>
    <row r="451" spans="1:3" ht="15.75" customHeight="1" x14ac:dyDescent="0.25">
      <c r="A451" s="16"/>
      <c r="B451" s="16"/>
      <c r="C451" s="16"/>
    </row>
    <row r="452" spans="1:3" ht="15.75" customHeight="1" x14ac:dyDescent="0.25">
      <c r="A452" s="16"/>
      <c r="B452" s="16"/>
      <c r="C452" s="16"/>
    </row>
    <row r="453" spans="1:3" ht="15.75" customHeight="1" x14ac:dyDescent="0.25">
      <c r="A453" s="16"/>
      <c r="B453" s="16"/>
      <c r="C453" s="16"/>
    </row>
    <row r="454" spans="1:3" ht="15.75" customHeight="1" x14ac:dyDescent="0.25">
      <c r="A454" s="16"/>
      <c r="B454" s="16"/>
      <c r="C454" s="16"/>
    </row>
    <row r="455" spans="1:3" ht="15.75" customHeight="1" x14ac:dyDescent="0.25">
      <c r="A455" s="16"/>
      <c r="B455" s="16"/>
      <c r="C455" s="16"/>
    </row>
    <row r="456" spans="1:3" ht="15.75" customHeight="1" x14ac:dyDescent="0.25">
      <c r="A456" s="16"/>
      <c r="B456" s="16"/>
      <c r="C456" s="16"/>
    </row>
    <row r="457" spans="1:3" ht="15.75" customHeight="1" x14ac:dyDescent="0.25">
      <c r="A457" s="16"/>
      <c r="B457" s="16"/>
      <c r="C457" s="16"/>
    </row>
    <row r="458" spans="1:3" ht="15.75" customHeight="1" x14ac:dyDescent="0.25">
      <c r="A458" s="16"/>
      <c r="B458" s="16"/>
      <c r="C458" s="16"/>
    </row>
    <row r="459" spans="1:3" ht="15.75" customHeight="1" x14ac:dyDescent="0.25">
      <c r="A459" s="16"/>
      <c r="B459" s="16"/>
      <c r="C459" s="16"/>
    </row>
    <row r="460" spans="1:3" ht="15.75" customHeight="1" x14ac:dyDescent="0.25">
      <c r="A460" s="16"/>
      <c r="B460" s="16"/>
      <c r="C460" s="16"/>
    </row>
    <row r="461" spans="1:3" ht="15.75" customHeight="1" x14ac:dyDescent="0.25">
      <c r="A461" s="16"/>
      <c r="B461" s="16"/>
      <c r="C461" s="16"/>
    </row>
    <row r="462" spans="1:3" ht="15.75" customHeight="1" x14ac:dyDescent="0.25">
      <c r="A462" s="16"/>
      <c r="B462" s="16"/>
      <c r="C462" s="16"/>
    </row>
    <row r="463" spans="1:3" ht="15.75" customHeight="1" x14ac:dyDescent="0.25">
      <c r="A463" s="16"/>
      <c r="B463" s="16"/>
      <c r="C463" s="16"/>
    </row>
    <row r="464" spans="1:3" ht="15.75" customHeight="1" x14ac:dyDescent="0.25">
      <c r="A464" s="16"/>
      <c r="B464" s="16"/>
      <c r="C464" s="16"/>
    </row>
    <row r="465" spans="1:3" ht="15.75" customHeight="1" x14ac:dyDescent="0.25">
      <c r="A465" s="16"/>
      <c r="B465" s="16"/>
      <c r="C465" s="16"/>
    </row>
    <row r="466" spans="1:3" ht="15.75" customHeight="1" x14ac:dyDescent="0.25">
      <c r="A466" s="16"/>
      <c r="B466" s="16"/>
      <c r="C466" s="16"/>
    </row>
    <row r="467" spans="1:3" ht="15.75" customHeight="1" x14ac:dyDescent="0.25">
      <c r="A467" s="16"/>
      <c r="B467" s="16"/>
      <c r="C467" s="16"/>
    </row>
    <row r="468" spans="1:3" ht="15.75" customHeight="1" x14ac:dyDescent="0.25">
      <c r="A468" s="16"/>
      <c r="B468" s="16"/>
      <c r="C468" s="16"/>
    </row>
    <row r="469" spans="1:3" ht="15.75" customHeight="1" x14ac:dyDescent="0.25">
      <c r="A469" s="16"/>
      <c r="B469" s="16"/>
      <c r="C469" s="16"/>
    </row>
    <row r="470" spans="1:3" ht="15.75" customHeight="1" x14ac:dyDescent="0.25">
      <c r="A470" s="16"/>
      <c r="B470" s="16"/>
      <c r="C470" s="16"/>
    </row>
    <row r="471" spans="1:3" ht="15.75" customHeight="1" x14ac:dyDescent="0.25">
      <c r="A471" s="16"/>
      <c r="B471" s="16"/>
      <c r="C471" s="16"/>
    </row>
    <row r="472" spans="1:3" ht="15.75" customHeight="1" x14ac:dyDescent="0.25">
      <c r="A472" s="16"/>
      <c r="B472" s="16"/>
      <c r="C472" s="16"/>
    </row>
    <row r="473" spans="1:3" ht="15.75" customHeight="1" x14ac:dyDescent="0.25">
      <c r="A473" s="16"/>
      <c r="B473" s="16"/>
      <c r="C473" s="16"/>
    </row>
    <row r="474" spans="1:3" ht="15.75" customHeight="1" x14ac:dyDescent="0.25">
      <c r="A474" s="16"/>
      <c r="B474" s="16"/>
      <c r="C474" s="16"/>
    </row>
    <row r="475" spans="1:3" ht="15.75" customHeight="1" x14ac:dyDescent="0.25">
      <c r="A475" s="16"/>
      <c r="B475" s="16"/>
      <c r="C475" s="16"/>
    </row>
    <row r="476" spans="1:3" ht="15.75" customHeight="1" x14ac:dyDescent="0.25">
      <c r="A476" s="16"/>
      <c r="B476" s="16"/>
      <c r="C476" s="16"/>
    </row>
    <row r="477" spans="1:3" ht="15.75" customHeight="1" x14ac:dyDescent="0.25">
      <c r="A477" s="16"/>
      <c r="B477" s="16"/>
      <c r="C477" s="16"/>
    </row>
    <row r="478" spans="1:3" ht="15.75" customHeight="1" x14ac:dyDescent="0.25">
      <c r="A478" s="16"/>
      <c r="B478" s="16"/>
      <c r="C478" s="16"/>
    </row>
    <row r="479" spans="1:3" ht="15.75" customHeight="1" x14ac:dyDescent="0.25">
      <c r="A479" s="16"/>
      <c r="B479" s="16"/>
      <c r="C479" s="16"/>
    </row>
    <row r="480" spans="1:3" ht="15.75" customHeight="1" x14ac:dyDescent="0.25">
      <c r="A480" s="16"/>
      <c r="B480" s="16"/>
      <c r="C480" s="16"/>
    </row>
    <row r="481" spans="1:3" ht="15.75" customHeight="1" x14ac:dyDescent="0.25">
      <c r="A481" s="16"/>
      <c r="B481" s="16"/>
      <c r="C481" s="16"/>
    </row>
    <row r="482" spans="1:3" ht="15.75" customHeight="1" x14ac:dyDescent="0.25">
      <c r="A482" s="16"/>
      <c r="B482" s="16"/>
      <c r="C482" s="16"/>
    </row>
    <row r="483" spans="1:3" ht="15.75" customHeight="1" x14ac:dyDescent="0.25">
      <c r="A483" s="16"/>
      <c r="B483" s="16"/>
      <c r="C483" s="16"/>
    </row>
    <row r="484" spans="1:3" ht="15.75" customHeight="1" x14ac:dyDescent="0.25">
      <c r="A484" s="16"/>
      <c r="B484" s="16"/>
      <c r="C484" s="16"/>
    </row>
    <row r="485" spans="1:3" ht="15.75" customHeight="1" x14ac:dyDescent="0.25">
      <c r="A485" s="16"/>
      <c r="B485" s="16"/>
      <c r="C485" s="16"/>
    </row>
    <row r="486" spans="1:3" ht="15.75" customHeight="1" x14ac:dyDescent="0.25">
      <c r="A486" s="16"/>
      <c r="B486" s="16"/>
      <c r="C486" s="16"/>
    </row>
    <row r="487" spans="1:3" ht="15.75" customHeight="1" x14ac:dyDescent="0.25">
      <c r="A487" s="16"/>
      <c r="B487" s="16"/>
      <c r="C487" s="16"/>
    </row>
    <row r="488" spans="1:3" ht="15.75" customHeight="1" x14ac:dyDescent="0.25">
      <c r="A488" s="16"/>
      <c r="B488" s="16"/>
      <c r="C488" s="16"/>
    </row>
    <row r="489" spans="1:3" ht="15.75" customHeight="1" x14ac:dyDescent="0.25">
      <c r="A489" s="16"/>
      <c r="B489" s="16"/>
      <c r="C489" s="16"/>
    </row>
    <row r="490" spans="1:3" ht="15.75" customHeight="1" x14ac:dyDescent="0.25">
      <c r="A490" s="16"/>
      <c r="B490" s="16"/>
      <c r="C490" s="16"/>
    </row>
    <row r="491" spans="1:3" ht="15.75" customHeight="1" x14ac:dyDescent="0.25">
      <c r="A491" s="16"/>
      <c r="B491" s="16"/>
      <c r="C491" s="16"/>
    </row>
    <row r="492" spans="1:3" ht="15.75" customHeight="1" x14ac:dyDescent="0.25">
      <c r="A492" s="16"/>
      <c r="B492" s="16"/>
      <c r="C492" s="16"/>
    </row>
    <row r="493" spans="1:3" ht="15.75" customHeight="1" x14ac:dyDescent="0.25">
      <c r="A493" s="16"/>
      <c r="B493" s="16"/>
      <c r="C493" s="16"/>
    </row>
    <row r="494" spans="1:3" ht="15.75" customHeight="1" x14ac:dyDescent="0.25">
      <c r="A494" s="16"/>
      <c r="B494" s="16"/>
      <c r="C494" s="16"/>
    </row>
    <row r="495" spans="1:3" ht="15.75" customHeight="1" x14ac:dyDescent="0.25">
      <c r="A495" s="16"/>
      <c r="B495" s="16"/>
      <c r="C495" s="16"/>
    </row>
    <row r="496" spans="1:3" ht="15.75" customHeight="1" x14ac:dyDescent="0.25">
      <c r="A496" s="16"/>
      <c r="B496" s="16"/>
      <c r="C496" s="16"/>
    </row>
    <row r="497" spans="1:3" ht="15.75" customHeight="1" x14ac:dyDescent="0.25">
      <c r="A497" s="16"/>
      <c r="B497" s="16"/>
      <c r="C497" s="16"/>
    </row>
    <row r="498" spans="1:3" ht="15.75" customHeight="1" x14ac:dyDescent="0.25">
      <c r="A498" s="16"/>
      <c r="B498" s="16"/>
      <c r="C498" s="16"/>
    </row>
    <row r="499" spans="1:3" ht="15.75" customHeight="1" x14ac:dyDescent="0.25">
      <c r="A499" s="16"/>
      <c r="B499" s="16"/>
      <c r="C499" s="16"/>
    </row>
    <row r="500" spans="1:3" ht="15.75" customHeight="1" x14ac:dyDescent="0.25">
      <c r="A500" s="16"/>
      <c r="B500" s="16"/>
      <c r="C500" s="16"/>
    </row>
    <row r="501" spans="1:3" ht="15.75" customHeight="1" x14ac:dyDescent="0.25">
      <c r="A501" s="16"/>
      <c r="B501" s="16"/>
      <c r="C501" s="16"/>
    </row>
    <row r="502" spans="1:3" ht="15.75" customHeight="1" x14ac:dyDescent="0.25">
      <c r="A502" s="16"/>
      <c r="B502" s="16"/>
      <c r="C502" s="16"/>
    </row>
    <row r="503" spans="1:3" ht="15.75" customHeight="1" x14ac:dyDescent="0.25">
      <c r="A503" s="16"/>
      <c r="B503" s="16"/>
      <c r="C503" s="16"/>
    </row>
    <row r="504" spans="1:3" ht="15.75" customHeight="1" x14ac:dyDescent="0.25">
      <c r="A504" s="16"/>
      <c r="B504" s="16"/>
      <c r="C504" s="16"/>
    </row>
    <row r="505" spans="1:3" ht="15.75" customHeight="1" x14ac:dyDescent="0.25">
      <c r="A505" s="16"/>
      <c r="B505" s="16"/>
      <c r="C505" s="16"/>
    </row>
    <row r="506" spans="1:3" ht="15.75" customHeight="1" x14ac:dyDescent="0.25">
      <c r="A506" s="16"/>
      <c r="B506" s="16"/>
      <c r="C506" s="16"/>
    </row>
    <row r="507" spans="1:3" ht="15.75" customHeight="1" x14ac:dyDescent="0.25">
      <c r="A507" s="16"/>
      <c r="B507" s="16"/>
      <c r="C507" s="16"/>
    </row>
    <row r="508" spans="1:3" ht="15.75" customHeight="1" x14ac:dyDescent="0.25">
      <c r="A508" s="16"/>
      <c r="B508" s="16"/>
      <c r="C508" s="16"/>
    </row>
    <row r="509" spans="1:3" ht="15.75" customHeight="1" x14ac:dyDescent="0.25">
      <c r="A509" s="16"/>
      <c r="B509" s="16"/>
      <c r="C509" s="16"/>
    </row>
    <row r="510" spans="1:3" ht="15.75" customHeight="1" x14ac:dyDescent="0.25">
      <c r="A510" s="16"/>
      <c r="B510" s="16"/>
      <c r="C510" s="16"/>
    </row>
    <row r="511" spans="1:3" ht="15.75" customHeight="1" x14ac:dyDescent="0.25">
      <c r="A511" s="16"/>
      <c r="B511" s="16"/>
      <c r="C511" s="16"/>
    </row>
    <row r="512" spans="1:3" ht="15.75" customHeight="1" x14ac:dyDescent="0.25">
      <c r="A512" s="16"/>
      <c r="B512" s="16"/>
      <c r="C512" s="16"/>
    </row>
    <row r="513" spans="1:3" ht="15.75" customHeight="1" x14ac:dyDescent="0.25">
      <c r="A513" s="16"/>
      <c r="B513" s="16"/>
      <c r="C513" s="16"/>
    </row>
    <row r="514" spans="1:3" ht="15.75" customHeight="1" x14ac:dyDescent="0.25">
      <c r="A514" s="16"/>
      <c r="B514" s="16"/>
      <c r="C514" s="16"/>
    </row>
    <row r="515" spans="1:3" ht="15.75" customHeight="1" x14ac:dyDescent="0.25">
      <c r="A515" s="16"/>
      <c r="B515" s="16"/>
      <c r="C515" s="16"/>
    </row>
    <row r="516" spans="1:3" ht="15.75" customHeight="1" x14ac:dyDescent="0.25">
      <c r="A516" s="16"/>
      <c r="B516" s="16"/>
      <c r="C516" s="16"/>
    </row>
    <row r="517" spans="1:3" ht="15.75" customHeight="1" x14ac:dyDescent="0.25">
      <c r="A517" s="16"/>
      <c r="B517" s="16"/>
      <c r="C517" s="16"/>
    </row>
    <row r="518" spans="1:3" ht="15.75" customHeight="1" x14ac:dyDescent="0.25">
      <c r="A518" s="16"/>
      <c r="B518" s="16"/>
      <c r="C518" s="16"/>
    </row>
    <row r="519" spans="1:3" ht="15.75" customHeight="1" x14ac:dyDescent="0.25">
      <c r="A519" s="16"/>
      <c r="B519" s="16"/>
      <c r="C519" s="16"/>
    </row>
    <row r="520" spans="1:3" ht="15.75" customHeight="1" x14ac:dyDescent="0.25">
      <c r="A520" s="16"/>
      <c r="B520" s="16"/>
      <c r="C520" s="16"/>
    </row>
    <row r="521" spans="1:3" ht="15.75" customHeight="1" x14ac:dyDescent="0.25">
      <c r="A521" s="16"/>
      <c r="B521" s="16"/>
      <c r="C521" s="16"/>
    </row>
    <row r="522" spans="1:3" ht="15.75" customHeight="1" x14ac:dyDescent="0.25">
      <c r="A522" s="16"/>
      <c r="B522" s="16"/>
      <c r="C522" s="16"/>
    </row>
    <row r="523" spans="1:3" ht="15.75" customHeight="1" x14ac:dyDescent="0.25">
      <c r="A523" s="16"/>
      <c r="B523" s="16"/>
      <c r="C523" s="16"/>
    </row>
    <row r="524" spans="1:3" ht="15.75" customHeight="1" x14ac:dyDescent="0.25">
      <c r="A524" s="16"/>
      <c r="B524" s="16"/>
      <c r="C524" s="16"/>
    </row>
    <row r="525" spans="1:3" ht="15.75" customHeight="1" x14ac:dyDescent="0.25">
      <c r="A525" s="16"/>
      <c r="B525" s="16"/>
      <c r="C525" s="16"/>
    </row>
    <row r="526" spans="1:3" ht="15.75" customHeight="1" x14ac:dyDescent="0.25">
      <c r="A526" s="16"/>
      <c r="B526" s="16"/>
      <c r="C526" s="16"/>
    </row>
    <row r="527" spans="1:3" ht="15.75" customHeight="1" x14ac:dyDescent="0.25">
      <c r="A527" s="16"/>
      <c r="B527" s="16"/>
      <c r="C527" s="16"/>
    </row>
    <row r="528" spans="1:3" ht="15.75" customHeight="1" x14ac:dyDescent="0.25">
      <c r="A528" s="16"/>
      <c r="B528" s="16"/>
      <c r="C528" s="16"/>
    </row>
    <row r="529" spans="1:3" ht="15.75" customHeight="1" x14ac:dyDescent="0.25">
      <c r="A529" s="16"/>
      <c r="B529" s="16"/>
      <c r="C529" s="16"/>
    </row>
    <row r="530" spans="1:3" ht="15.75" customHeight="1" x14ac:dyDescent="0.25">
      <c r="A530" s="16"/>
      <c r="B530" s="16"/>
      <c r="C530" s="16"/>
    </row>
    <row r="531" spans="1:3" ht="15.75" customHeight="1" x14ac:dyDescent="0.25">
      <c r="A531" s="16"/>
      <c r="B531" s="16"/>
      <c r="C531" s="16"/>
    </row>
    <row r="532" spans="1:3" ht="15.75" customHeight="1" x14ac:dyDescent="0.25">
      <c r="A532" s="16"/>
      <c r="B532" s="16"/>
      <c r="C532" s="16"/>
    </row>
    <row r="533" spans="1:3" ht="15.75" customHeight="1" x14ac:dyDescent="0.25">
      <c r="A533" s="16"/>
      <c r="B533" s="16"/>
      <c r="C533" s="16"/>
    </row>
    <row r="534" spans="1:3" ht="15.75" customHeight="1" x14ac:dyDescent="0.25">
      <c r="A534" s="16"/>
      <c r="B534" s="16"/>
      <c r="C534" s="16"/>
    </row>
    <row r="535" spans="1:3" ht="15.75" customHeight="1" x14ac:dyDescent="0.25">
      <c r="A535" s="16"/>
      <c r="B535" s="16"/>
      <c r="C535" s="16"/>
    </row>
    <row r="536" spans="1:3" ht="15.75" customHeight="1" x14ac:dyDescent="0.25">
      <c r="A536" s="16"/>
      <c r="B536" s="16"/>
      <c r="C536" s="16"/>
    </row>
    <row r="537" spans="1:3" ht="15.75" customHeight="1" x14ac:dyDescent="0.25">
      <c r="A537" s="16"/>
      <c r="B537" s="16"/>
      <c r="C537" s="16"/>
    </row>
    <row r="538" spans="1:3" ht="15.75" customHeight="1" x14ac:dyDescent="0.25">
      <c r="A538" s="16"/>
      <c r="B538" s="16"/>
      <c r="C538" s="16"/>
    </row>
    <row r="539" spans="1:3" ht="15.75" customHeight="1" x14ac:dyDescent="0.25">
      <c r="A539" s="16"/>
      <c r="B539" s="16"/>
      <c r="C539" s="16"/>
    </row>
    <row r="540" spans="1:3" ht="15.75" customHeight="1" x14ac:dyDescent="0.25">
      <c r="A540" s="16"/>
      <c r="B540" s="16"/>
      <c r="C540" s="16"/>
    </row>
    <row r="541" spans="1:3" ht="15.75" customHeight="1" x14ac:dyDescent="0.25">
      <c r="A541" s="16"/>
      <c r="B541" s="16"/>
      <c r="C541" s="16"/>
    </row>
    <row r="542" spans="1:3" ht="15.75" customHeight="1" x14ac:dyDescent="0.25">
      <c r="A542" s="16"/>
      <c r="B542" s="16"/>
      <c r="C542" s="16"/>
    </row>
    <row r="543" spans="1:3" ht="15.75" customHeight="1" x14ac:dyDescent="0.25">
      <c r="A543" s="16"/>
      <c r="B543" s="16"/>
      <c r="C543" s="16"/>
    </row>
    <row r="544" spans="1:3" ht="15.75" customHeight="1" x14ac:dyDescent="0.25">
      <c r="A544" s="16"/>
      <c r="B544" s="16"/>
      <c r="C544" s="16"/>
    </row>
    <row r="545" spans="1:3" ht="15.75" customHeight="1" x14ac:dyDescent="0.25">
      <c r="A545" s="16"/>
      <c r="B545" s="16"/>
      <c r="C545" s="16"/>
    </row>
    <row r="546" spans="1:3" ht="15.75" customHeight="1" x14ac:dyDescent="0.25">
      <c r="A546" s="16"/>
      <c r="B546" s="16"/>
      <c r="C546" s="16"/>
    </row>
    <row r="547" spans="1:3" ht="15.75" customHeight="1" x14ac:dyDescent="0.25">
      <c r="A547" s="16"/>
      <c r="B547" s="16"/>
      <c r="C547" s="16"/>
    </row>
    <row r="548" spans="1:3" ht="15.75" customHeight="1" x14ac:dyDescent="0.25">
      <c r="A548" s="16"/>
      <c r="B548" s="16"/>
      <c r="C548" s="16"/>
    </row>
    <row r="549" spans="1:3" ht="15.75" customHeight="1" x14ac:dyDescent="0.25">
      <c r="A549" s="16"/>
      <c r="B549" s="16"/>
      <c r="C549" s="16"/>
    </row>
    <row r="550" spans="1:3" ht="15.75" customHeight="1" x14ac:dyDescent="0.25">
      <c r="A550" s="16"/>
      <c r="B550" s="16"/>
      <c r="C550" s="16"/>
    </row>
    <row r="551" spans="1:3" ht="15.75" customHeight="1" x14ac:dyDescent="0.25">
      <c r="A551" s="16"/>
      <c r="B551" s="16"/>
      <c r="C551" s="16"/>
    </row>
    <row r="552" spans="1:3" ht="15.75" customHeight="1" x14ac:dyDescent="0.25">
      <c r="A552" s="16"/>
      <c r="B552" s="16"/>
      <c r="C552" s="16"/>
    </row>
    <row r="553" spans="1:3" ht="15.75" customHeight="1" x14ac:dyDescent="0.25">
      <c r="A553" s="16"/>
      <c r="B553" s="16"/>
      <c r="C553" s="16"/>
    </row>
    <row r="554" spans="1:3" ht="15.75" customHeight="1" x14ac:dyDescent="0.25">
      <c r="A554" s="16"/>
      <c r="B554" s="16"/>
      <c r="C554" s="16"/>
    </row>
    <row r="555" spans="1:3" ht="15.75" customHeight="1" x14ac:dyDescent="0.25">
      <c r="A555" s="16"/>
      <c r="B555" s="16"/>
      <c r="C555" s="16"/>
    </row>
    <row r="556" spans="1:3" ht="15.75" customHeight="1" x14ac:dyDescent="0.25">
      <c r="A556" s="16"/>
      <c r="B556" s="16"/>
      <c r="C556" s="16"/>
    </row>
    <row r="557" spans="1:3" ht="15.75" customHeight="1" x14ac:dyDescent="0.25">
      <c r="A557" s="16"/>
      <c r="B557" s="16"/>
      <c r="C557" s="16"/>
    </row>
    <row r="558" spans="1:3" ht="15.75" customHeight="1" x14ac:dyDescent="0.25">
      <c r="A558" s="16"/>
      <c r="B558" s="16"/>
      <c r="C558" s="16"/>
    </row>
    <row r="559" spans="1:3" ht="15.75" customHeight="1" x14ac:dyDescent="0.25">
      <c r="A559" s="16"/>
      <c r="B559" s="16"/>
      <c r="C559" s="16"/>
    </row>
    <row r="560" spans="1:3" ht="15.75" customHeight="1" x14ac:dyDescent="0.25">
      <c r="A560" s="16"/>
      <c r="B560" s="16"/>
      <c r="C560" s="16"/>
    </row>
    <row r="561" spans="1:3" ht="15.75" customHeight="1" x14ac:dyDescent="0.25">
      <c r="A561" s="16"/>
      <c r="B561" s="16"/>
      <c r="C561" s="16"/>
    </row>
    <row r="562" spans="1:3" ht="15.75" customHeight="1" x14ac:dyDescent="0.25">
      <c r="A562" s="16"/>
      <c r="B562" s="16"/>
      <c r="C562" s="16"/>
    </row>
    <row r="563" spans="1:3" ht="15.75" customHeight="1" x14ac:dyDescent="0.25">
      <c r="A563" s="16"/>
      <c r="B563" s="16"/>
      <c r="C563" s="16"/>
    </row>
    <row r="564" spans="1:3" ht="15.75" customHeight="1" x14ac:dyDescent="0.25">
      <c r="A564" s="16"/>
      <c r="B564" s="16"/>
      <c r="C564" s="16"/>
    </row>
    <row r="565" spans="1:3" ht="15.75" customHeight="1" x14ac:dyDescent="0.25">
      <c r="A565" s="16"/>
      <c r="B565" s="16"/>
      <c r="C565" s="16"/>
    </row>
    <row r="566" spans="1:3" ht="15.75" customHeight="1" x14ac:dyDescent="0.25">
      <c r="A566" s="16"/>
      <c r="B566" s="16"/>
      <c r="C566" s="16"/>
    </row>
    <row r="567" spans="1:3" ht="15.75" customHeight="1" x14ac:dyDescent="0.25">
      <c r="A567" s="16"/>
      <c r="B567" s="16"/>
      <c r="C567" s="16"/>
    </row>
    <row r="568" spans="1:3" ht="15.75" customHeight="1" x14ac:dyDescent="0.25">
      <c r="A568" s="16"/>
      <c r="B568" s="16"/>
      <c r="C568" s="16"/>
    </row>
    <row r="569" spans="1:3" ht="15.75" customHeight="1" x14ac:dyDescent="0.25">
      <c r="A569" s="16"/>
      <c r="B569" s="16"/>
      <c r="C569" s="16"/>
    </row>
    <row r="570" spans="1:3" ht="15.75" customHeight="1" x14ac:dyDescent="0.25">
      <c r="A570" s="16"/>
      <c r="B570" s="16"/>
      <c r="C570" s="16"/>
    </row>
    <row r="571" spans="1:3" ht="15.75" customHeight="1" x14ac:dyDescent="0.25">
      <c r="A571" s="16"/>
      <c r="B571" s="16"/>
      <c r="C571" s="16"/>
    </row>
    <row r="572" spans="1:3" ht="15.75" customHeight="1" x14ac:dyDescent="0.25">
      <c r="A572" s="16"/>
      <c r="B572" s="16"/>
      <c r="C572" s="16"/>
    </row>
    <row r="573" spans="1:3" ht="15.75" customHeight="1" x14ac:dyDescent="0.25">
      <c r="A573" s="16"/>
      <c r="B573" s="16"/>
      <c r="C573" s="16"/>
    </row>
    <row r="574" spans="1:3" ht="15.75" customHeight="1" x14ac:dyDescent="0.25">
      <c r="A574" s="16"/>
      <c r="B574" s="16"/>
      <c r="C574" s="16"/>
    </row>
    <row r="575" spans="1:3" ht="15.75" customHeight="1" x14ac:dyDescent="0.25">
      <c r="A575" s="16"/>
      <c r="B575" s="16"/>
      <c r="C575" s="16"/>
    </row>
    <row r="576" spans="1:3" ht="15.75" customHeight="1" x14ac:dyDescent="0.25">
      <c r="A576" s="16"/>
      <c r="B576" s="16"/>
      <c r="C576" s="16"/>
    </row>
    <row r="577" spans="1:3" ht="15.75" customHeight="1" x14ac:dyDescent="0.25">
      <c r="A577" s="16"/>
      <c r="B577" s="16"/>
      <c r="C577" s="16"/>
    </row>
    <row r="578" spans="1:3" ht="15.75" customHeight="1" x14ac:dyDescent="0.25">
      <c r="A578" s="16"/>
      <c r="B578" s="16"/>
      <c r="C578" s="16"/>
    </row>
    <row r="579" spans="1:3" ht="15.75" customHeight="1" x14ac:dyDescent="0.25">
      <c r="A579" s="16"/>
      <c r="B579" s="16"/>
      <c r="C579" s="16"/>
    </row>
    <row r="580" spans="1:3" ht="15.75" customHeight="1" x14ac:dyDescent="0.25">
      <c r="A580" s="16"/>
      <c r="B580" s="16"/>
      <c r="C580" s="16"/>
    </row>
    <row r="581" spans="1:3" ht="15.75" customHeight="1" x14ac:dyDescent="0.25">
      <c r="A581" s="16"/>
      <c r="B581" s="16"/>
      <c r="C581" s="16"/>
    </row>
    <row r="582" spans="1:3" ht="15.75" customHeight="1" x14ac:dyDescent="0.25">
      <c r="A582" s="16"/>
      <c r="B582" s="16"/>
      <c r="C582" s="16"/>
    </row>
    <row r="583" spans="1:3" ht="15.75" customHeight="1" x14ac:dyDescent="0.25">
      <c r="A583" s="16"/>
      <c r="B583" s="16"/>
      <c r="C583" s="16"/>
    </row>
    <row r="584" spans="1:3" ht="15.75" customHeight="1" x14ac:dyDescent="0.25">
      <c r="A584" s="16"/>
      <c r="B584" s="16"/>
      <c r="C584" s="16"/>
    </row>
    <row r="585" spans="1:3" ht="15.75" customHeight="1" x14ac:dyDescent="0.25">
      <c r="A585" s="16"/>
      <c r="B585" s="16"/>
      <c r="C585" s="16"/>
    </row>
    <row r="586" spans="1:3" ht="15.75" customHeight="1" x14ac:dyDescent="0.25">
      <c r="A586" s="16"/>
      <c r="B586" s="16"/>
      <c r="C586" s="16"/>
    </row>
    <row r="587" spans="1:3" ht="15.75" customHeight="1" x14ac:dyDescent="0.25">
      <c r="A587" s="16"/>
      <c r="B587" s="16"/>
      <c r="C587" s="16"/>
    </row>
    <row r="588" spans="1:3" ht="15.75" customHeight="1" x14ac:dyDescent="0.25">
      <c r="A588" s="16"/>
      <c r="B588" s="16"/>
      <c r="C588" s="16"/>
    </row>
    <row r="589" spans="1:3" ht="15.75" customHeight="1" x14ac:dyDescent="0.25">
      <c r="A589" s="16"/>
      <c r="B589" s="16"/>
      <c r="C589" s="16"/>
    </row>
    <row r="590" spans="1:3" ht="15.75" customHeight="1" x14ac:dyDescent="0.25">
      <c r="A590" s="16"/>
      <c r="B590" s="16"/>
      <c r="C590" s="16"/>
    </row>
    <row r="591" spans="1:3" ht="15.75" customHeight="1" x14ac:dyDescent="0.25">
      <c r="A591" s="16"/>
      <c r="B591" s="16"/>
      <c r="C591" s="16"/>
    </row>
    <row r="592" spans="1:3" ht="15.75" customHeight="1" x14ac:dyDescent="0.25">
      <c r="A592" s="16"/>
      <c r="B592" s="16"/>
      <c r="C592" s="16"/>
    </row>
    <row r="593" spans="1:3" ht="15.75" customHeight="1" x14ac:dyDescent="0.25">
      <c r="A593" s="16"/>
      <c r="B593" s="16"/>
      <c r="C593" s="16"/>
    </row>
    <row r="594" spans="1:3" ht="15.75" customHeight="1" x14ac:dyDescent="0.25">
      <c r="A594" s="16"/>
      <c r="B594" s="16"/>
      <c r="C594" s="16"/>
    </row>
    <row r="595" spans="1:3" ht="15.75" customHeight="1" x14ac:dyDescent="0.25">
      <c r="A595" s="16"/>
      <c r="B595" s="16"/>
      <c r="C595" s="16"/>
    </row>
    <row r="596" spans="1:3" ht="15.75" customHeight="1" x14ac:dyDescent="0.25">
      <c r="A596" s="16"/>
      <c r="B596" s="16"/>
      <c r="C596" s="16"/>
    </row>
    <row r="597" spans="1:3" ht="15.75" customHeight="1" x14ac:dyDescent="0.25">
      <c r="A597" s="16"/>
      <c r="B597" s="16"/>
      <c r="C597" s="16"/>
    </row>
    <row r="598" spans="1:3" ht="15.75" customHeight="1" x14ac:dyDescent="0.25">
      <c r="A598" s="16"/>
      <c r="B598" s="16"/>
      <c r="C598" s="16"/>
    </row>
    <row r="599" spans="1:3" ht="15.75" customHeight="1" x14ac:dyDescent="0.25">
      <c r="A599" s="16"/>
      <c r="B599" s="16"/>
      <c r="C599" s="16"/>
    </row>
    <row r="600" spans="1:3" ht="15.75" customHeight="1" x14ac:dyDescent="0.25">
      <c r="A600" s="16"/>
      <c r="B600" s="16"/>
      <c r="C600" s="16"/>
    </row>
    <row r="601" spans="1:3" ht="15.75" customHeight="1" x14ac:dyDescent="0.25">
      <c r="A601" s="16"/>
      <c r="B601" s="16"/>
      <c r="C601" s="16"/>
    </row>
    <row r="602" spans="1:3" ht="15.75" customHeight="1" x14ac:dyDescent="0.25">
      <c r="A602" s="16"/>
      <c r="B602" s="16"/>
      <c r="C602" s="16"/>
    </row>
    <row r="603" spans="1:3" ht="15.75" customHeight="1" x14ac:dyDescent="0.25">
      <c r="A603" s="16"/>
      <c r="B603" s="16"/>
      <c r="C603" s="16"/>
    </row>
    <row r="604" spans="1:3" ht="15.75" customHeight="1" x14ac:dyDescent="0.25">
      <c r="A604" s="16"/>
      <c r="B604" s="16"/>
      <c r="C604" s="16"/>
    </row>
    <row r="605" spans="1:3" ht="15.75" customHeight="1" x14ac:dyDescent="0.25">
      <c r="A605" s="16"/>
      <c r="B605" s="16"/>
      <c r="C605" s="16"/>
    </row>
    <row r="606" spans="1:3" ht="15.75" customHeight="1" x14ac:dyDescent="0.25">
      <c r="A606" s="16"/>
      <c r="B606" s="16"/>
      <c r="C606" s="16"/>
    </row>
    <row r="607" spans="1:3" ht="15.75" customHeight="1" x14ac:dyDescent="0.25">
      <c r="A607" s="16"/>
      <c r="B607" s="16"/>
      <c r="C607" s="16"/>
    </row>
    <row r="608" spans="1:3" ht="15.75" customHeight="1" x14ac:dyDescent="0.25">
      <c r="A608" s="16"/>
      <c r="B608" s="16"/>
      <c r="C608" s="16"/>
    </row>
    <row r="609" spans="1:3" ht="15.75" customHeight="1" x14ac:dyDescent="0.25">
      <c r="A609" s="16"/>
      <c r="B609" s="16"/>
      <c r="C609" s="16"/>
    </row>
    <row r="610" spans="1:3" ht="15.75" customHeight="1" x14ac:dyDescent="0.25">
      <c r="A610" s="16"/>
      <c r="B610" s="16"/>
      <c r="C610" s="16"/>
    </row>
    <row r="611" spans="1:3" ht="15.75" customHeight="1" x14ac:dyDescent="0.25">
      <c r="A611" s="16"/>
      <c r="B611" s="16"/>
      <c r="C611" s="16"/>
    </row>
    <row r="612" spans="1:3" ht="15.75" customHeight="1" x14ac:dyDescent="0.25">
      <c r="A612" s="16"/>
      <c r="B612" s="16"/>
      <c r="C612" s="16"/>
    </row>
    <row r="613" spans="1:3" ht="15.75" customHeight="1" x14ac:dyDescent="0.25">
      <c r="A613" s="16"/>
      <c r="B613" s="16"/>
      <c r="C613" s="16"/>
    </row>
    <row r="614" spans="1:3" ht="15.75" customHeight="1" x14ac:dyDescent="0.25">
      <c r="A614" s="16"/>
      <c r="B614" s="16"/>
      <c r="C614" s="16"/>
    </row>
    <row r="615" spans="1:3" ht="15.75" customHeight="1" x14ac:dyDescent="0.25">
      <c r="A615" s="16"/>
      <c r="B615" s="16"/>
      <c r="C615" s="16"/>
    </row>
    <row r="616" spans="1:3" ht="15.75" customHeight="1" x14ac:dyDescent="0.25">
      <c r="A616" s="16"/>
      <c r="B616" s="16"/>
      <c r="C616" s="16"/>
    </row>
    <row r="617" spans="1:3" ht="15.75" customHeight="1" x14ac:dyDescent="0.25">
      <c r="A617" s="16"/>
      <c r="B617" s="16"/>
      <c r="C617" s="16"/>
    </row>
    <row r="618" spans="1:3" ht="15.75" customHeight="1" x14ac:dyDescent="0.25">
      <c r="A618" s="16"/>
      <c r="B618" s="16"/>
      <c r="C618" s="16"/>
    </row>
    <row r="619" spans="1:3" ht="15.75" customHeight="1" x14ac:dyDescent="0.25">
      <c r="A619" s="16"/>
      <c r="B619" s="16"/>
      <c r="C619" s="16"/>
    </row>
    <row r="620" spans="1:3" ht="15.75" customHeight="1" x14ac:dyDescent="0.25">
      <c r="A620" s="16"/>
      <c r="B620" s="16"/>
      <c r="C620" s="16"/>
    </row>
    <row r="621" spans="1:3" ht="15.75" customHeight="1" x14ac:dyDescent="0.25">
      <c r="A621" s="16"/>
      <c r="B621" s="16"/>
      <c r="C621" s="16"/>
    </row>
    <row r="622" spans="1:3" ht="15.75" customHeight="1" x14ac:dyDescent="0.25">
      <c r="A622" s="16"/>
      <c r="B622" s="16"/>
      <c r="C622" s="16"/>
    </row>
    <row r="623" spans="1:3" ht="15.75" customHeight="1" x14ac:dyDescent="0.25">
      <c r="A623" s="16"/>
      <c r="B623" s="16"/>
      <c r="C623" s="16"/>
    </row>
    <row r="624" spans="1:3" ht="15.75" customHeight="1" x14ac:dyDescent="0.25">
      <c r="A624" s="16"/>
      <c r="B624" s="16"/>
      <c r="C624" s="16"/>
    </row>
    <row r="625" spans="1:3" ht="15.75" customHeight="1" x14ac:dyDescent="0.25">
      <c r="A625" s="16"/>
      <c r="B625" s="16"/>
      <c r="C625" s="16"/>
    </row>
    <row r="626" spans="1:3" ht="15.75" customHeight="1" x14ac:dyDescent="0.25">
      <c r="A626" s="16"/>
      <c r="B626" s="16"/>
      <c r="C626" s="16"/>
    </row>
    <row r="627" spans="1:3" ht="15.75" customHeight="1" x14ac:dyDescent="0.25">
      <c r="A627" s="16"/>
      <c r="B627" s="16"/>
      <c r="C627" s="16"/>
    </row>
    <row r="628" spans="1:3" ht="15.75" customHeight="1" x14ac:dyDescent="0.25">
      <c r="A628" s="16"/>
      <c r="B628" s="16"/>
      <c r="C628" s="16"/>
    </row>
    <row r="629" spans="1:3" ht="15.75" customHeight="1" x14ac:dyDescent="0.25">
      <c r="A629" s="16"/>
      <c r="B629" s="16"/>
      <c r="C629" s="16"/>
    </row>
    <row r="630" spans="1:3" ht="15.75" customHeight="1" x14ac:dyDescent="0.25">
      <c r="A630" s="16"/>
      <c r="B630" s="16"/>
      <c r="C630" s="16"/>
    </row>
    <row r="631" spans="1:3" ht="15.75" customHeight="1" x14ac:dyDescent="0.25">
      <c r="A631" s="16"/>
      <c r="B631" s="16"/>
      <c r="C631" s="16"/>
    </row>
    <row r="632" spans="1:3" ht="15.75" customHeight="1" x14ac:dyDescent="0.25">
      <c r="A632" s="16"/>
      <c r="B632" s="16"/>
      <c r="C632" s="16"/>
    </row>
    <row r="633" spans="1:3" ht="15.75" customHeight="1" x14ac:dyDescent="0.25">
      <c r="A633" s="16"/>
      <c r="B633" s="16"/>
      <c r="C633" s="16"/>
    </row>
    <row r="634" spans="1:3" ht="15.75" customHeight="1" x14ac:dyDescent="0.25">
      <c r="A634" s="16"/>
      <c r="B634" s="16"/>
      <c r="C634" s="16"/>
    </row>
    <row r="635" spans="1:3" ht="15.75" customHeight="1" x14ac:dyDescent="0.25">
      <c r="A635" s="16"/>
      <c r="B635" s="16"/>
      <c r="C635" s="16"/>
    </row>
    <row r="636" spans="1:3" ht="15.75" customHeight="1" x14ac:dyDescent="0.25">
      <c r="A636" s="16"/>
      <c r="B636" s="16"/>
      <c r="C636" s="16"/>
    </row>
    <row r="637" spans="1:3" ht="15.75" customHeight="1" x14ac:dyDescent="0.25">
      <c r="A637" s="16"/>
      <c r="B637" s="16"/>
      <c r="C637" s="16"/>
    </row>
    <row r="638" spans="1:3" ht="15.75" customHeight="1" x14ac:dyDescent="0.25">
      <c r="A638" s="16"/>
      <c r="B638" s="16"/>
      <c r="C638" s="16"/>
    </row>
    <row r="639" spans="1:3" ht="15.75" customHeight="1" x14ac:dyDescent="0.25">
      <c r="A639" s="16"/>
      <c r="B639" s="16"/>
      <c r="C639" s="16"/>
    </row>
    <row r="640" spans="1:3" ht="15.75" customHeight="1" x14ac:dyDescent="0.25">
      <c r="A640" s="16"/>
      <c r="B640" s="16"/>
      <c r="C640" s="16"/>
    </row>
    <row r="641" spans="1:3" ht="15.75" customHeight="1" x14ac:dyDescent="0.25">
      <c r="A641" s="16"/>
      <c r="B641" s="16"/>
      <c r="C641" s="16"/>
    </row>
    <row r="642" spans="1:3" ht="15.75" customHeight="1" x14ac:dyDescent="0.25">
      <c r="A642" s="16"/>
      <c r="B642" s="16"/>
      <c r="C642" s="16"/>
    </row>
    <row r="643" spans="1:3" ht="15.75" customHeight="1" x14ac:dyDescent="0.25">
      <c r="A643" s="16"/>
      <c r="B643" s="16"/>
      <c r="C643" s="16"/>
    </row>
    <row r="644" spans="1:3" ht="15.75" customHeight="1" x14ac:dyDescent="0.25">
      <c r="A644" s="16"/>
      <c r="B644" s="16"/>
      <c r="C644" s="16"/>
    </row>
    <row r="645" spans="1:3" ht="15.75" customHeight="1" x14ac:dyDescent="0.25">
      <c r="A645" s="16"/>
      <c r="B645" s="16"/>
      <c r="C645" s="16"/>
    </row>
    <row r="646" spans="1:3" ht="15.75" customHeight="1" x14ac:dyDescent="0.25">
      <c r="A646" s="16"/>
      <c r="B646" s="16"/>
      <c r="C646" s="16"/>
    </row>
    <row r="647" spans="1:3" ht="15.75" customHeight="1" x14ac:dyDescent="0.25">
      <c r="A647" s="16"/>
      <c r="B647" s="16"/>
      <c r="C647" s="16"/>
    </row>
    <row r="648" spans="1:3" ht="15.75" customHeight="1" x14ac:dyDescent="0.25">
      <c r="A648" s="16"/>
      <c r="B648" s="16"/>
      <c r="C648" s="16"/>
    </row>
    <row r="649" spans="1:3" ht="15.75" customHeight="1" x14ac:dyDescent="0.25">
      <c r="A649" s="16"/>
      <c r="B649" s="16"/>
      <c r="C649" s="16"/>
    </row>
    <row r="650" spans="1:3" ht="15.75" customHeight="1" x14ac:dyDescent="0.25">
      <c r="A650" s="16"/>
      <c r="B650" s="16"/>
      <c r="C650" s="16"/>
    </row>
    <row r="651" spans="1:3" ht="15.75" customHeight="1" x14ac:dyDescent="0.25">
      <c r="A651" s="16"/>
      <c r="B651" s="16"/>
      <c r="C651" s="16"/>
    </row>
    <row r="652" spans="1:3" ht="15.75" customHeight="1" x14ac:dyDescent="0.25">
      <c r="A652" s="16"/>
      <c r="B652" s="16"/>
      <c r="C652" s="16"/>
    </row>
    <row r="653" spans="1:3" ht="15.75" customHeight="1" x14ac:dyDescent="0.25">
      <c r="A653" s="16"/>
      <c r="B653" s="16"/>
      <c r="C653" s="16"/>
    </row>
    <row r="654" spans="1:3" ht="15.75" customHeight="1" x14ac:dyDescent="0.25">
      <c r="A654" s="16"/>
      <c r="B654" s="16"/>
      <c r="C654" s="16"/>
    </row>
    <row r="655" spans="1:3" ht="15.75" customHeight="1" x14ac:dyDescent="0.25">
      <c r="A655" s="16"/>
      <c r="B655" s="16"/>
      <c r="C655" s="16"/>
    </row>
    <row r="656" spans="1:3" ht="15.75" customHeight="1" x14ac:dyDescent="0.25">
      <c r="A656" s="16"/>
      <c r="B656" s="16"/>
      <c r="C656" s="16"/>
    </row>
    <row r="657" spans="1:3" ht="15.75" customHeight="1" x14ac:dyDescent="0.25">
      <c r="A657" s="16"/>
      <c r="B657" s="16"/>
      <c r="C657" s="16"/>
    </row>
    <row r="658" spans="1:3" ht="15.75" customHeight="1" x14ac:dyDescent="0.25">
      <c r="A658" s="16"/>
      <c r="B658" s="16"/>
      <c r="C658" s="16"/>
    </row>
    <row r="659" spans="1:3" ht="15.75" customHeight="1" x14ac:dyDescent="0.25">
      <c r="A659" s="16"/>
      <c r="B659" s="16"/>
      <c r="C659" s="16"/>
    </row>
    <row r="660" spans="1:3" ht="15.75" customHeight="1" x14ac:dyDescent="0.25">
      <c r="A660" s="16"/>
      <c r="B660" s="16"/>
      <c r="C660" s="16"/>
    </row>
    <row r="661" spans="1:3" ht="15.75" customHeight="1" x14ac:dyDescent="0.25">
      <c r="A661" s="16"/>
      <c r="B661" s="16"/>
      <c r="C661" s="16"/>
    </row>
    <row r="662" spans="1:3" ht="15.75" customHeight="1" x14ac:dyDescent="0.25">
      <c r="A662" s="16"/>
      <c r="B662" s="16"/>
      <c r="C662" s="16"/>
    </row>
    <row r="663" spans="1:3" ht="15.75" customHeight="1" x14ac:dyDescent="0.25">
      <c r="A663" s="16"/>
      <c r="B663" s="16"/>
      <c r="C663" s="16"/>
    </row>
    <row r="664" spans="1:3" ht="15.75" customHeight="1" x14ac:dyDescent="0.25">
      <c r="A664" s="16"/>
      <c r="B664" s="16"/>
      <c r="C664" s="16"/>
    </row>
    <row r="665" spans="1:3" ht="15.75" customHeight="1" x14ac:dyDescent="0.25">
      <c r="A665" s="16"/>
      <c r="B665" s="16"/>
      <c r="C665" s="16"/>
    </row>
    <row r="666" spans="1:3" ht="15.75" customHeight="1" x14ac:dyDescent="0.25">
      <c r="A666" s="16"/>
      <c r="B666" s="16"/>
      <c r="C666" s="16"/>
    </row>
    <row r="667" spans="1:3" ht="15.75" customHeight="1" x14ac:dyDescent="0.25">
      <c r="A667" s="16"/>
      <c r="B667" s="16"/>
      <c r="C667" s="16"/>
    </row>
    <row r="668" spans="1:3" ht="15.75" customHeight="1" x14ac:dyDescent="0.25">
      <c r="A668" s="16"/>
      <c r="B668" s="16"/>
      <c r="C668" s="16"/>
    </row>
    <row r="669" spans="1:3" ht="15.75" customHeight="1" x14ac:dyDescent="0.25">
      <c r="A669" s="16"/>
      <c r="B669" s="16"/>
      <c r="C669" s="16"/>
    </row>
    <row r="670" spans="1:3" ht="15.75" customHeight="1" x14ac:dyDescent="0.25">
      <c r="A670" s="16"/>
      <c r="B670" s="16"/>
      <c r="C670" s="16"/>
    </row>
    <row r="671" spans="1:3" ht="15.75" customHeight="1" x14ac:dyDescent="0.25">
      <c r="A671" s="16"/>
      <c r="B671" s="16"/>
      <c r="C671" s="16"/>
    </row>
    <row r="672" spans="1:3" ht="15.75" customHeight="1" x14ac:dyDescent="0.25">
      <c r="A672" s="16"/>
      <c r="B672" s="16"/>
      <c r="C672" s="16"/>
    </row>
    <row r="673" spans="1:3" ht="15.75" customHeight="1" x14ac:dyDescent="0.25">
      <c r="A673" s="16"/>
      <c r="B673" s="16"/>
      <c r="C673" s="16"/>
    </row>
    <row r="674" spans="1:3" ht="15.75" customHeight="1" x14ac:dyDescent="0.25">
      <c r="A674" s="16"/>
      <c r="B674" s="16"/>
      <c r="C674" s="16"/>
    </row>
    <row r="675" spans="1:3" ht="15.75" customHeight="1" x14ac:dyDescent="0.25">
      <c r="A675" s="16"/>
      <c r="B675" s="16"/>
      <c r="C675" s="16"/>
    </row>
    <row r="676" spans="1:3" ht="15.75" customHeight="1" x14ac:dyDescent="0.25">
      <c r="A676" s="16"/>
      <c r="B676" s="16"/>
      <c r="C676" s="16"/>
    </row>
    <row r="677" spans="1:3" ht="15.75" customHeight="1" x14ac:dyDescent="0.25">
      <c r="A677" s="16"/>
      <c r="B677" s="16"/>
      <c r="C677" s="16"/>
    </row>
    <row r="678" spans="1:3" ht="15.75" customHeight="1" x14ac:dyDescent="0.25">
      <c r="A678" s="16"/>
      <c r="B678" s="16"/>
      <c r="C678" s="16"/>
    </row>
    <row r="679" spans="1:3" ht="15.75" customHeight="1" x14ac:dyDescent="0.25">
      <c r="A679" s="16"/>
      <c r="B679" s="16"/>
      <c r="C679" s="16"/>
    </row>
    <row r="680" spans="1:3" ht="15.75" customHeight="1" x14ac:dyDescent="0.25">
      <c r="A680" s="16"/>
      <c r="B680" s="16"/>
      <c r="C680" s="16"/>
    </row>
    <row r="681" spans="1:3" ht="15.75" customHeight="1" x14ac:dyDescent="0.25">
      <c r="A681" s="16"/>
      <c r="B681" s="16"/>
      <c r="C681" s="16"/>
    </row>
    <row r="682" spans="1:3" ht="15.75" customHeight="1" x14ac:dyDescent="0.25">
      <c r="A682" s="16"/>
      <c r="B682" s="16"/>
      <c r="C682" s="16"/>
    </row>
    <row r="683" spans="1:3" ht="15.75" customHeight="1" x14ac:dyDescent="0.25">
      <c r="A683" s="16"/>
      <c r="B683" s="16"/>
      <c r="C683" s="16"/>
    </row>
    <row r="684" spans="1:3" ht="15.75" customHeight="1" x14ac:dyDescent="0.25">
      <c r="A684" s="16"/>
      <c r="B684" s="16"/>
      <c r="C684" s="16"/>
    </row>
    <row r="685" spans="1:3" ht="15.75" customHeight="1" x14ac:dyDescent="0.25">
      <c r="A685" s="16"/>
      <c r="B685" s="16"/>
      <c r="C685" s="16"/>
    </row>
    <row r="686" spans="1:3" ht="15.75" customHeight="1" x14ac:dyDescent="0.25">
      <c r="A686" s="16"/>
      <c r="B686" s="16"/>
      <c r="C686" s="16"/>
    </row>
    <row r="687" spans="1:3" ht="15.75" customHeight="1" x14ac:dyDescent="0.25">
      <c r="A687" s="16"/>
      <c r="B687" s="16"/>
      <c r="C687" s="16"/>
    </row>
    <row r="688" spans="1:3" ht="15.75" customHeight="1" x14ac:dyDescent="0.25">
      <c r="A688" s="16"/>
      <c r="B688" s="16"/>
      <c r="C688" s="16"/>
    </row>
    <row r="689" spans="1:3" ht="15.75" customHeight="1" x14ac:dyDescent="0.25">
      <c r="A689" s="16"/>
      <c r="B689" s="16"/>
      <c r="C689" s="16"/>
    </row>
    <row r="690" spans="1:3" ht="15.75" customHeight="1" x14ac:dyDescent="0.25">
      <c r="A690" s="16"/>
      <c r="B690" s="16"/>
      <c r="C690" s="16"/>
    </row>
    <row r="691" spans="1:3" ht="15.75" customHeight="1" x14ac:dyDescent="0.25">
      <c r="A691" s="16"/>
      <c r="B691" s="16"/>
      <c r="C691" s="16"/>
    </row>
    <row r="692" spans="1:3" ht="15.75" customHeight="1" x14ac:dyDescent="0.25">
      <c r="A692" s="16"/>
      <c r="B692" s="16"/>
      <c r="C692" s="16"/>
    </row>
    <row r="693" spans="1:3" ht="15.75" customHeight="1" x14ac:dyDescent="0.25">
      <c r="A693" s="16"/>
      <c r="B693" s="16"/>
      <c r="C693" s="16"/>
    </row>
    <row r="694" spans="1:3" ht="15.75" customHeight="1" x14ac:dyDescent="0.25">
      <c r="A694" s="16"/>
      <c r="B694" s="16"/>
      <c r="C694" s="16"/>
    </row>
    <row r="695" spans="1:3" ht="15.75" customHeight="1" x14ac:dyDescent="0.25">
      <c r="A695" s="16"/>
      <c r="B695" s="16"/>
      <c r="C695" s="16"/>
    </row>
    <row r="696" spans="1:3" ht="15.75" customHeight="1" x14ac:dyDescent="0.25">
      <c r="A696" s="16"/>
      <c r="B696" s="16"/>
      <c r="C696" s="16"/>
    </row>
    <row r="697" spans="1:3" ht="15.75" customHeight="1" x14ac:dyDescent="0.25">
      <c r="A697" s="16"/>
      <c r="B697" s="16"/>
      <c r="C697" s="16"/>
    </row>
    <row r="698" spans="1:3" ht="15.75" customHeight="1" x14ac:dyDescent="0.25">
      <c r="A698" s="16"/>
      <c r="B698" s="16"/>
      <c r="C698" s="16"/>
    </row>
    <row r="699" spans="1:3" ht="15.75" customHeight="1" x14ac:dyDescent="0.25">
      <c r="A699" s="16"/>
      <c r="B699" s="16"/>
      <c r="C699" s="16"/>
    </row>
    <row r="700" spans="1:3" ht="15.75" customHeight="1" x14ac:dyDescent="0.25">
      <c r="A700" s="16"/>
      <c r="B700" s="16"/>
      <c r="C700" s="16"/>
    </row>
    <row r="701" spans="1:3" ht="15.75" customHeight="1" x14ac:dyDescent="0.25">
      <c r="A701" s="16"/>
      <c r="B701" s="16"/>
      <c r="C701" s="16"/>
    </row>
    <row r="702" spans="1:3" ht="15.75" customHeight="1" x14ac:dyDescent="0.25">
      <c r="A702" s="16"/>
      <c r="B702" s="16"/>
      <c r="C702" s="16"/>
    </row>
    <row r="703" spans="1:3" ht="15.75" customHeight="1" x14ac:dyDescent="0.25">
      <c r="A703" s="16"/>
      <c r="B703" s="16"/>
      <c r="C703" s="16"/>
    </row>
    <row r="704" spans="1:3" ht="15.75" customHeight="1" x14ac:dyDescent="0.25">
      <c r="A704" s="16"/>
      <c r="B704" s="16"/>
      <c r="C704" s="16"/>
    </row>
    <row r="705" spans="1:3" ht="15.75" customHeight="1" x14ac:dyDescent="0.25">
      <c r="A705" s="16"/>
      <c r="B705" s="16"/>
      <c r="C705" s="16"/>
    </row>
    <row r="706" spans="1:3" ht="15.75" customHeight="1" x14ac:dyDescent="0.25">
      <c r="A706" s="16"/>
      <c r="B706" s="16"/>
      <c r="C706" s="16"/>
    </row>
    <row r="707" spans="1:3" ht="15.75" customHeight="1" x14ac:dyDescent="0.25">
      <c r="A707" s="16"/>
      <c r="B707" s="16"/>
      <c r="C707" s="16"/>
    </row>
    <row r="708" spans="1:3" ht="15.75" customHeight="1" x14ac:dyDescent="0.25">
      <c r="A708" s="16"/>
      <c r="B708" s="16"/>
      <c r="C708" s="16"/>
    </row>
    <row r="709" spans="1:3" ht="15.75" customHeight="1" x14ac:dyDescent="0.25">
      <c r="A709" s="16"/>
      <c r="B709" s="16"/>
      <c r="C709" s="16"/>
    </row>
    <row r="710" spans="1:3" ht="15.75" customHeight="1" x14ac:dyDescent="0.25">
      <c r="A710" s="16"/>
      <c r="B710" s="16"/>
      <c r="C710" s="16"/>
    </row>
    <row r="711" spans="1:3" ht="15.75" customHeight="1" x14ac:dyDescent="0.25">
      <c r="A711" s="16"/>
      <c r="B711" s="16"/>
      <c r="C711" s="16"/>
    </row>
    <row r="712" spans="1:3" ht="15.75" customHeight="1" x14ac:dyDescent="0.25">
      <c r="A712" s="16"/>
      <c r="B712" s="16"/>
      <c r="C712" s="16"/>
    </row>
    <row r="713" spans="1:3" ht="15.75" customHeight="1" x14ac:dyDescent="0.25">
      <c r="A713" s="16"/>
      <c r="B713" s="16"/>
      <c r="C713" s="16"/>
    </row>
    <row r="714" spans="1:3" ht="15.75" customHeight="1" x14ac:dyDescent="0.25">
      <c r="A714" s="16"/>
      <c r="B714" s="16"/>
      <c r="C714" s="16"/>
    </row>
    <row r="715" spans="1:3" ht="15.75" customHeight="1" x14ac:dyDescent="0.25">
      <c r="A715" s="16"/>
      <c r="B715" s="16"/>
      <c r="C715" s="16"/>
    </row>
    <row r="716" spans="1:3" ht="15.75" customHeight="1" x14ac:dyDescent="0.25">
      <c r="A716" s="16"/>
      <c r="B716" s="16"/>
      <c r="C716" s="16"/>
    </row>
    <row r="717" spans="1:3" ht="15.75" customHeight="1" x14ac:dyDescent="0.25">
      <c r="A717" s="16"/>
      <c r="B717" s="16"/>
      <c r="C717" s="16"/>
    </row>
    <row r="718" spans="1:3" ht="15.75" customHeight="1" x14ac:dyDescent="0.25">
      <c r="A718" s="16"/>
      <c r="B718" s="16"/>
      <c r="C718" s="16"/>
    </row>
    <row r="719" spans="1:3" ht="15.75" customHeight="1" x14ac:dyDescent="0.25">
      <c r="A719" s="16"/>
      <c r="B719" s="16"/>
      <c r="C719" s="16"/>
    </row>
    <row r="720" spans="1:3" ht="15.75" customHeight="1" x14ac:dyDescent="0.25">
      <c r="A720" s="16"/>
      <c r="B720" s="16"/>
      <c r="C720" s="16"/>
    </row>
    <row r="721" spans="1:3" ht="15.75" customHeight="1" x14ac:dyDescent="0.25">
      <c r="A721" s="16"/>
      <c r="B721" s="16"/>
      <c r="C721" s="16"/>
    </row>
    <row r="722" spans="1:3" ht="15.75" customHeight="1" x14ac:dyDescent="0.25">
      <c r="A722" s="16"/>
      <c r="B722" s="16"/>
      <c r="C722" s="16"/>
    </row>
    <row r="723" spans="1:3" ht="15.75" customHeight="1" x14ac:dyDescent="0.25">
      <c r="A723" s="16"/>
      <c r="B723" s="16"/>
      <c r="C723" s="16"/>
    </row>
    <row r="724" spans="1:3" ht="15.75" customHeight="1" x14ac:dyDescent="0.25">
      <c r="A724" s="16"/>
      <c r="B724" s="16"/>
      <c r="C724" s="16"/>
    </row>
    <row r="725" spans="1:3" ht="15.75" customHeight="1" x14ac:dyDescent="0.25">
      <c r="A725" s="16"/>
      <c r="B725" s="16"/>
      <c r="C725" s="16"/>
    </row>
    <row r="726" spans="1:3" ht="15.75" customHeight="1" x14ac:dyDescent="0.25">
      <c r="A726" s="16"/>
      <c r="B726" s="16"/>
      <c r="C726" s="16"/>
    </row>
    <row r="727" spans="1:3" ht="15.75" customHeight="1" x14ac:dyDescent="0.25">
      <c r="A727" s="16"/>
      <c r="B727" s="16"/>
      <c r="C727" s="16"/>
    </row>
    <row r="728" spans="1:3" ht="15.75" customHeight="1" x14ac:dyDescent="0.25">
      <c r="A728" s="16"/>
      <c r="B728" s="16"/>
      <c r="C728" s="16"/>
    </row>
    <row r="729" spans="1:3" ht="15.75" customHeight="1" x14ac:dyDescent="0.25">
      <c r="A729" s="16"/>
      <c r="B729" s="16"/>
      <c r="C729" s="16"/>
    </row>
    <row r="730" spans="1:3" ht="15.75" customHeight="1" x14ac:dyDescent="0.25">
      <c r="A730" s="16"/>
      <c r="B730" s="16"/>
      <c r="C730" s="16"/>
    </row>
    <row r="731" spans="1:3" ht="15.75" customHeight="1" x14ac:dyDescent="0.25">
      <c r="A731" s="16"/>
      <c r="B731" s="16"/>
      <c r="C731" s="16"/>
    </row>
    <row r="732" spans="1:3" ht="15.75" customHeight="1" x14ac:dyDescent="0.25">
      <c r="A732" s="16"/>
      <c r="B732" s="16"/>
      <c r="C732" s="16"/>
    </row>
    <row r="733" spans="1:3" ht="15.75" customHeight="1" x14ac:dyDescent="0.25">
      <c r="A733" s="16"/>
      <c r="B733" s="16"/>
      <c r="C733" s="16"/>
    </row>
    <row r="734" spans="1:3" ht="15.75" customHeight="1" x14ac:dyDescent="0.25">
      <c r="A734" s="16"/>
      <c r="B734" s="16"/>
      <c r="C734" s="16"/>
    </row>
    <row r="735" spans="1:3" ht="15.75" customHeight="1" x14ac:dyDescent="0.25">
      <c r="A735" s="16"/>
      <c r="B735" s="16"/>
      <c r="C735" s="16"/>
    </row>
    <row r="736" spans="1:3" ht="15.75" customHeight="1" x14ac:dyDescent="0.25">
      <c r="A736" s="16"/>
      <c r="B736" s="16"/>
      <c r="C736" s="16"/>
    </row>
    <row r="737" spans="1:3" ht="15.75" customHeight="1" x14ac:dyDescent="0.25">
      <c r="A737" s="16"/>
      <c r="B737" s="16"/>
      <c r="C737" s="16"/>
    </row>
    <row r="738" spans="1:3" ht="15.75" customHeight="1" x14ac:dyDescent="0.25">
      <c r="A738" s="16"/>
      <c r="B738" s="16"/>
      <c r="C738" s="16"/>
    </row>
    <row r="739" spans="1:3" ht="15.75" customHeight="1" x14ac:dyDescent="0.25">
      <c r="A739" s="16"/>
      <c r="B739" s="16"/>
      <c r="C739" s="16"/>
    </row>
    <row r="740" spans="1:3" ht="15.75" customHeight="1" x14ac:dyDescent="0.25">
      <c r="A740" s="16"/>
      <c r="B740" s="16"/>
      <c r="C740" s="16"/>
    </row>
    <row r="741" spans="1:3" ht="15.75" customHeight="1" x14ac:dyDescent="0.25">
      <c r="A741" s="16"/>
      <c r="B741" s="16"/>
      <c r="C741" s="16"/>
    </row>
    <row r="742" spans="1:3" ht="15.75" customHeight="1" x14ac:dyDescent="0.25">
      <c r="A742" s="16"/>
      <c r="B742" s="16"/>
      <c r="C742" s="16"/>
    </row>
    <row r="743" spans="1:3" ht="15.75" customHeight="1" x14ac:dyDescent="0.25">
      <c r="A743" s="16"/>
      <c r="B743" s="16"/>
      <c r="C743" s="16"/>
    </row>
    <row r="744" spans="1:3" ht="15.75" customHeight="1" x14ac:dyDescent="0.25">
      <c r="A744" s="16"/>
      <c r="B744" s="16"/>
      <c r="C744" s="16"/>
    </row>
    <row r="745" spans="1:3" ht="15.75" customHeight="1" x14ac:dyDescent="0.25">
      <c r="A745" s="16"/>
      <c r="B745" s="16"/>
      <c r="C745" s="16"/>
    </row>
    <row r="746" spans="1:3" ht="15.75" customHeight="1" x14ac:dyDescent="0.25">
      <c r="A746" s="16"/>
      <c r="B746" s="16"/>
      <c r="C746" s="16"/>
    </row>
    <row r="747" spans="1:3" ht="15.75" customHeight="1" x14ac:dyDescent="0.25">
      <c r="A747" s="16"/>
      <c r="B747" s="16"/>
      <c r="C747" s="16"/>
    </row>
    <row r="748" spans="1:3" ht="15.75" customHeight="1" x14ac:dyDescent="0.25">
      <c r="A748" s="16"/>
      <c r="B748" s="16"/>
      <c r="C748" s="16"/>
    </row>
    <row r="749" spans="1:3" ht="15.75" customHeight="1" x14ac:dyDescent="0.25">
      <c r="A749" s="16"/>
      <c r="B749" s="16"/>
      <c r="C749" s="16"/>
    </row>
    <row r="750" spans="1:3" ht="15.75" customHeight="1" x14ac:dyDescent="0.25">
      <c r="A750" s="16"/>
      <c r="B750" s="16"/>
      <c r="C750" s="16"/>
    </row>
    <row r="751" spans="1:3" ht="15.75" customHeight="1" x14ac:dyDescent="0.25">
      <c r="A751" s="16"/>
      <c r="B751" s="16"/>
      <c r="C751" s="16"/>
    </row>
    <row r="752" spans="1:3" ht="15.75" customHeight="1" x14ac:dyDescent="0.25">
      <c r="A752" s="16"/>
      <c r="B752" s="16"/>
      <c r="C752" s="16"/>
    </row>
    <row r="753" spans="1:3" ht="15.75" customHeight="1" x14ac:dyDescent="0.25">
      <c r="A753" s="16"/>
      <c r="B753" s="16"/>
      <c r="C753" s="16"/>
    </row>
    <row r="754" spans="1:3" ht="15.75" customHeight="1" x14ac:dyDescent="0.25">
      <c r="A754" s="16"/>
      <c r="B754" s="16"/>
      <c r="C754" s="16"/>
    </row>
    <row r="755" spans="1:3" ht="15.75" customHeight="1" x14ac:dyDescent="0.25">
      <c r="A755" s="16"/>
      <c r="B755" s="16"/>
      <c r="C755" s="16"/>
    </row>
    <row r="756" spans="1:3" ht="15.75" customHeight="1" x14ac:dyDescent="0.25">
      <c r="A756" s="16"/>
      <c r="B756" s="16"/>
      <c r="C756" s="16"/>
    </row>
    <row r="757" spans="1:3" ht="15.75" customHeight="1" x14ac:dyDescent="0.25">
      <c r="A757" s="16"/>
      <c r="B757" s="16"/>
      <c r="C757" s="16"/>
    </row>
    <row r="758" spans="1:3" ht="15.75" customHeight="1" x14ac:dyDescent="0.25">
      <c r="A758" s="16"/>
      <c r="B758" s="16"/>
      <c r="C758" s="16"/>
    </row>
    <row r="759" spans="1:3" ht="15.75" customHeight="1" x14ac:dyDescent="0.25">
      <c r="A759" s="16"/>
      <c r="B759" s="16"/>
      <c r="C759" s="16"/>
    </row>
    <row r="760" spans="1:3" ht="15.75" customHeight="1" x14ac:dyDescent="0.25">
      <c r="A760" s="16"/>
      <c r="B760" s="16"/>
      <c r="C760" s="16"/>
    </row>
    <row r="761" spans="1:3" ht="15.75" customHeight="1" x14ac:dyDescent="0.25">
      <c r="A761" s="16"/>
      <c r="B761" s="16"/>
      <c r="C761" s="16"/>
    </row>
    <row r="762" spans="1:3" ht="15.75" customHeight="1" x14ac:dyDescent="0.25">
      <c r="A762" s="16"/>
      <c r="B762" s="16"/>
      <c r="C762" s="16"/>
    </row>
    <row r="763" spans="1:3" ht="15.75" customHeight="1" x14ac:dyDescent="0.25">
      <c r="A763" s="16"/>
      <c r="B763" s="16"/>
      <c r="C763" s="16"/>
    </row>
    <row r="764" spans="1:3" ht="15.75" customHeight="1" x14ac:dyDescent="0.25">
      <c r="A764" s="16"/>
      <c r="B764" s="16"/>
      <c r="C764" s="16"/>
    </row>
    <row r="765" spans="1:3" ht="15.75" customHeight="1" x14ac:dyDescent="0.25">
      <c r="A765" s="16"/>
      <c r="B765" s="16"/>
      <c r="C765" s="16"/>
    </row>
    <row r="766" spans="1:3" ht="15.75" customHeight="1" x14ac:dyDescent="0.25">
      <c r="A766" s="16"/>
      <c r="B766" s="16"/>
      <c r="C766" s="16"/>
    </row>
    <row r="767" spans="1:3" ht="15.75" customHeight="1" x14ac:dyDescent="0.25">
      <c r="A767" s="16"/>
      <c r="B767" s="16"/>
      <c r="C767" s="16"/>
    </row>
    <row r="768" spans="1:3" ht="15.75" customHeight="1" x14ac:dyDescent="0.25">
      <c r="A768" s="16"/>
      <c r="B768" s="16"/>
      <c r="C768" s="16"/>
    </row>
    <row r="769" spans="1:3" ht="15.75" customHeight="1" x14ac:dyDescent="0.25">
      <c r="A769" s="16"/>
      <c r="B769" s="16"/>
      <c r="C769" s="16"/>
    </row>
    <row r="770" spans="1:3" ht="15.75" customHeight="1" x14ac:dyDescent="0.25">
      <c r="A770" s="16"/>
      <c r="B770" s="16"/>
      <c r="C770" s="16"/>
    </row>
    <row r="771" spans="1:3" ht="15.75" customHeight="1" x14ac:dyDescent="0.25">
      <c r="A771" s="16"/>
      <c r="B771" s="16"/>
      <c r="C771" s="16"/>
    </row>
    <row r="772" spans="1:3" ht="15.75" customHeight="1" x14ac:dyDescent="0.25">
      <c r="A772" s="16"/>
      <c r="B772" s="16"/>
      <c r="C772" s="16"/>
    </row>
    <row r="773" spans="1:3" ht="15.75" customHeight="1" x14ac:dyDescent="0.25">
      <c r="A773" s="16"/>
      <c r="B773" s="16"/>
      <c r="C773" s="16"/>
    </row>
    <row r="774" spans="1:3" ht="15.75" customHeight="1" x14ac:dyDescent="0.25">
      <c r="A774" s="16"/>
      <c r="B774" s="16"/>
      <c r="C774" s="16"/>
    </row>
    <row r="775" spans="1:3" ht="15.75" customHeight="1" x14ac:dyDescent="0.25">
      <c r="A775" s="16"/>
      <c r="B775" s="16"/>
      <c r="C775" s="16"/>
    </row>
    <row r="776" spans="1:3" ht="15.75" customHeight="1" x14ac:dyDescent="0.25">
      <c r="A776" s="16"/>
      <c r="B776" s="16"/>
      <c r="C776" s="16"/>
    </row>
    <row r="777" spans="1:3" ht="15.75" customHeight="1" x14ac:dyDescent="0.25">
      <c r="A777" s="16"/>
      <c r="B777" s="16"/>
      <c r="C777" s="16"/>
    </row>
    <row r="778" spans="1:3" ht="15.75" customHeight="1" x14ac:dyDescent="0.25">
      <c r="A778" s="16"/>
      <c r="B778" s="16"/>
      <c r="C778" s="16"/>
    </row>
    <row r="779" spans="1:3" ht="15.75" customHeight="1" x14ac:dyDescent="0.25">
      <c r="A779" s="16"/>
      <c r="B779" s="16"/>
      <c r="C779" s="16"/>
    </row>
    <row r="780" spans="1:3" ht="15.75" customHeight="1" x14ac:dyDescent="0.25">
      <c r="A780" s="16"/>
      <c r="B780" s="16"/>
      <c r="C780" s="16"/>
    </row>
    <row r="781" spans="1:3" ht="15.75" customHeight="1" x14ac:dyDescent="0.25">
      <c r="A781" s="16"/>
      <c r="B781" s="16"/>
      <c r="C781" s="16"/>
    </row>
    <row r="782" spans="1:3" ht="15.75" customHeight="1" x14ac:dyDescent="0.25">
      <c r="A782" s="16"/>
      <c r="B782" s="16"/>
      <c r="C782" s="16"/>
    </row>
    <row r="783" spans="1:3" ht="15.75" customHeight="1" x14ac:dyDescent="0.25">
      <c r="A783" s="16"/>
      <c r="B783" s="16"/>
      <c r="C783" s="16"/>
    </row>
    <row r="784" spans="1:3" ht="15.75" customHeight="1" x14ac:dyDescent="0.25">
      <c r="A784" s="16"/>
      <c r="B784" s="16"/>
      <c r="C784" s="16"/>
    </row>
    <row r="785" spans="1:3" ht="15.75" customHeight="1" x14ac:dyDescent="0.25">
      <c r="A785" s="16"/>
      <c r="B785" s="16"/>
      <c r="C785" s="16"/>
    </row>
    <row r="786" spans="1:3" ht="15.75" customHeight="1" x14ac:dyDescent="0.25">
      <c r="A786" s="16"/>
      <c r="B786" s="16"/>
      <c r="C786" s="16"/>
    </row>
    <row r="787" spans="1:3" ht="15.75" customHeight="1" x14ac:dyDescent="0.25">
      <c r="A787" s="16"/>
      <c r="B787" s="16"/>
      <c r="C787" s="16"/>
    </row>
    <row r="788" spans="1:3" ht="15.75" customHeight="1" x14ac:dyDescent="0.25">
      <c r="A788" s="16"/>
      <c r="B788" s="16"/>
      <c r="C788" s="16"/>
    </row>
    <row r="789" spans="1:3" ht="15.75" customHeight="1" x14ac:dyDescent="0.25">
      <c r="A789" s="16"/>
      <c r="B789" s="16"/>
      <c r="C789" s="16"/>
    </row>
    <row r="790" spans="1:3" ht="15.75" customHeight="1" x14ac:dyDescent="0.25">
      <c r="A790" s="16"/>
      <c r="B790" s="16"/>
      <c r="C790" s="16"/>
    </row>
    <row r="791" spans="1:3" ht="15.75" customHeight="1" x14ac:dyDescent="0.25">
      <c r="A791" s="16"/>
      <c r="B791" s="16"/>
      <c r="C791" s="16"/>
    </row>
    <row r="792" spans="1:3" ht="15.75" customHeight="1" x14ac:dyDescent="0.25">
      <c r="A792" s="16"/>
      <c r="B792" s="16"/>
      <c r="C792" s="16"/>
    </row>
    <row r="793" spans="1:3" ht="15.75" customHeight="1" x14ac:dyDescent="0.25">
      <c r="A793" s="16"/>
      <c r="B793" s="16"/>
      <c r="C793" s="16"/>
    </row>
    <row r="794" spans="1:3" ht="15.75" customHeight="1" x14ac:dyDescent="0.25">
      <c r="A794" s="16"/>
      <c r="B794" s="16"/>
      <c r="C794" s="16"/>
    </row>
    <row r="795" spans="1:3" ht="15.75" customHeight="1" x14ac:dyDescent="0.25">
      <c r="A795" s="16"/>
      <c r="B795" s="16"/>
      <c r="C795" s="16"/>
    </row>
    <row r="796" spans="1:3" ht="15.75" customHeight="1" x14ac:dyDescent="0.25">
      <c r="A796" s="16"/>
      <c r="B796" s="16"/>
      <c r="C796" s="16"/>
    </row>
    <row r="797" spans="1:3" ht="15.75" customHeight="1" x14ac:dyDescent="0.25">
      <c r="A797" s="16"/>
      <c r="B797" s="16"/>
      <c r="C797" s="16"/>
    </row>
    <row r="798" spans="1:3" ht="15.75" customHeight="1" x14ac:dyDescent="0.25">
      <c r="A798" s="16"/>
      <c r="B798" s="16"/>
      <c r="C798" s="16"/>
    </row>
    <row r="799" spans="1:3" ht="15.75" customHeight="1" x14ac:dyDescent="0.25">
      <c r="A799" s="16"/>
      <c r="B799" s="16"/>
      <c r="C799" s="16"/>
    </row>
    <row r="800" spans="1:3" ht="15.75" customHeight="1" x14ac:dyDescent="0.25">
      <c r="A800" s="16"/>
      <c r="B800" s="16"/>
      <c r="C800" s="16"/>
    </row>
    <row r="801" spans="1:3" ht="15.75" customHeight="1" x14ac:dyDescent="0.25">
      <c r="A801" s="16"/>
      <c r="B801" s="16"/>
      <c r="C801" s="16"/>
    </row>
    <row r="802" spans="1:3" ht="15.75" customHeight="1" x14ac:dyDescent="0.25">
      <c r="A802" s="16"/>
      <c r="B802" s="16"/>
      <c r="C802" s="16"/>
    </row>
    <row r="803" spans="1:3" ht="15.75" customHeight="1" x14ac:dyDescent="0.25">
      <c r="A803" s="16"/>
      <c r="B803" s="16"/>
      <c r="C803" s="16"/>
    </row>
    <row r="804" spans="1:3" ht="15.75" customHeight="1" x14ac:dyDescent="0.25">
      <c r="A804" s="16"/>
      <c r="B804" s="16"/>
      <c r="C804" s="16"/>
    </row>
    <row r="805" spans="1:3" ht="15.75" customHeight="1" x14ac:dyDescent="0.25">
      <c r="A805" s="16"/>
      <c r="B805" s="16"/>
      <c r="C805" s="16"/>
    </row>
    <row r="806" spans="1:3" ht="15.75" customHeight="1" x14ac:dyDescent="0.25">
      <c r="A806" s="16"/>
      <c r="B806" s="16"/>
      <c r="C806" s="16"/>
    </row>
    <row r="807" spans="1:3" ht="15.75" customHeight="1" x14ac:dyDescent="0.25">
      <c r="A807" s="16"/>
      <c r="B807" s="16"/>
      <c r="C807" s="16"/>
    </row>
    <row r="808" spans="1:3" ht="15.75" customHeight="1" x14ac:dyDescent="0.25">
      <c r="A808" s="16"/>
      <c r="B808" s="16"/>
      <c r="C808" s="16"/>
    </row>
    <row r="809" spans="1:3" ht="15.75" customHeight="1" x14ac:dyDescent="0.25">
      <c r="A809" s="16"/>
      <c r="B809" s="16"/>
      <c r="C809" s="16"/>
    </row>
    <row r="810" spans="1:3" ht="15.75" customHeight="1" x14ac:dyDescent="0.25">
      <c r="A810" s="16"/>
      <c r="B810" s="16"/>
      <c r="C810" s="16"/>
    </row>
    <row r="811" spans="1:3" ht="15.75" customHeight="1" x14ac:dyDescent="0.25">
      <c r="A811" s="16"/>
      <c r="B811" s="16"/>
      <c r="C811" s="16"/>
    </row>
    <row r="812" spans="1:3" ht="15.75" customHeight="1" x14ac:dyDescent="0.25">
      <c r="A812" s="16"/>
      <c r="B812" s="16"/>
      <c r="C812" s="16"/>
    </row>
    <row r="813" spans="1:3" ht="15.75" customHeight="1" x14ac:dyDescent="0.25">
      <c r="A813" s="16"/>
      <c r="B813" s="16"/>
      <c r="C813" s="16"/>
    </row>
    <row r="814" spans="1:3" ht="15.75" customHeight="1" x14ac:dyDescent="0.25">
      <c r="A814" s="16"/>
      <c r="B814" s="16"/>
      <c r="C814" s="16"/>
    </row>
    <row r="815" spans="1:3" ht="15.75" customHeight="1" x14ac:dyDescent="0.25">
      <c r="A815" s="16"/>
      <c r="B815" s="16"/>
      <c r="C815" s="16"/>
    </row>
    <row r="816" spans="1:3" ht="15.75" customHeight="1" x14ac:dyDescent="0.25">
      <c r="A816" s="16"/>
      <c r="B816" s="16"/>
      <c r="C816" s="16"/>
    </row>
    <row r="817" spans="1:3" ht="15.75" customHeight="1" x14ac:dyDescent="0.25">
      <c r="A817" s="16"/>
      <c r="B817" s="16"/>
      <c r="C817" s="16"/>
    </row>
    <row r="818" spans="1:3" ht="15.75" customHeight="1" x14ac:dyDescent="0.25">
      <c r="A818" s="16"/>
      <c r="B818" s="16"/>
      <c r="C818" s="16"/>
    </row>
    <row r="819" spans="1:3" ht="15.75" customHeight="1" x14ac:dyDescent="0.25">
      <c r="A819" s="16"/>
      <c r="B819" s="16"/>
      <c r="C819" s="16"/>
    </row>
    <row r="820" spans="1:3" ht="15.75" customHeight="1" x14ac:dyDescent="0.25">
      <c r="A820" s="16"/>
      <c r="B820" s="16"/>
      <c r="C820" s="16"/>
    </row>
    <row r="821" spans="1:3" ht="15.75" customHeight="1" x14ac:dyDescent="0.25">
      <c r="A821" s="16"/>
      <c r="B821" s="16"/>
      <c r="C821" s="16"/>
    </row>
    <row r="822" spans="1:3" ht="15.75" customHeight="1" x14ac:dyDescent="0.25">
      <c r="A822" s="16"/>
      <c r="B822" s="16"/>
      <c r="C822" s="16"/>
    </row>
    <row r="823" spans="1:3" ht="15.75" customHeight="1" x14ac:dyDescent="0.25">
      <c r="A823" s="16"/>
      <c r="B823" s="16"/>
      <c r="C823" s="16"/>
    </row>
    <row r="824" spans="1:3" ht="15.75" customHeight="1" x14ac:dyDescent="0.25">
      <c r="A824" s="16"/>
      <c r="B824" s="16"/>
      <c r="C824" s="16"/>
    </row>
    <row r="825" spans="1:3" ht="15.75" customHeight="1" x14ac:dyDescent="0.25">
      <c r="A825" s="16"/>
      <c r="B825" s="16"/>
      <c r="C825" s="16"/>
    </row>
    <row r="826" spans="1:3" ht="15.75" customHeight="1" x14ac:dyDescent="0.25">
      <c r="A826" s="16"/>
      <c r="B826" s="16"/>
      <c r="C826" s="16"/>
    </row>
    <row r="827" spans="1:3" ht="15.75" customHeight="1" x14ac:dyDescent="0.25">
      <c r="A827" s="16"/>
      <c r="B827" s="16"/>
      <c r="C827" s="16"/>
    </row>
    <row r="828" spans="1:3" ht="15.75" customHeight="1" x14ac:dyDescent="0.25">
      <c r="A828" s="16"/>
      <c r="B828" s="16"/>
      <c r="C828" s="16"/>
    </row>
    <row r="829" spans="1:3" ht="15.75" customHeight="1" x14ac:dyDescent="0.25">
      <c r="A829" s="16"/>
      <c r="B829" s="16"/>
      <c r="C829" s="16"/>
    </row>
    <row r="830" spans="1:3" ht="15.75" customHeight="1" x14ac:dyDescent="0.25">
      <c r="A830" s="16"/>
      <c r="B830" s="16"/>
      <c r="C830" s="16"/>
    </row>
    <row r="831" spans="1:3" ht="15.75" customHeight="1" x14ac:dyDescent="0.25">
      <c r="A831" s="16"/>
      <c r="B831" s="16"/>
      <c r="C831" s="16"/>
    </row>
    <row r="832" spans="1:3" ht="15.75" customHeight="1" x14ac:dyDescent="0.25">
      <c r="A832" s="16"/>
      <c r="B832" s="16"/>
      <c r="C832" s="16"/>
    </row>
    <row r="833" spans="1:3" ht="15.75" customHeight="1" x14ac:dyDescent="0.25">
      <c r="A833" s="16"/>
      <c r="B833" s="16"/>
      <c r="C833" s="16"/>
    </row>
    <row r="834" spans="1:3" ht="15.75" customHeight="1" x14ac:dyDescent="0.25">
      <c r="A834" s="16"/>
      <c r="B834" s="16"/>
      <c r="C834" s="16"/>
    </row>
    <row r="835" spans="1:3" ht="15.75" customHeight="1" x14ac:dyDescent="0.25">
      <c r="A835" s="16"/>
      <c r="B835" s="16"/>
      <c r="C835" s="16"/>
    </row>
    <row r="836" spans="1:3" ht="15.75" customHeight="1" x14ac:dyDescent="0.25">
      <c r="A836" s="16"/>
      <c r="B836" s="16"/>
      <c r="C836" s="16"/>
    </row>
    <row r="837" spans="1:3" ht="15.75" customHeight="1" x14ac:dyDescent="0.25">
      <c r="A837" s="16"/>
      <c r="B837" s="16"/>
      <c r="C837" s="16"/>
    </row>
    <row r="838" spans="1:3" ht="15.75" customHeight="1" x14ac:dyDescent="0.25">
      <c r="A838" s="16"/>
      <c r="B838" s="16"/>
      <c r="C838" s="16"/>
    </row>
    <row r="839" spans="1:3" ht="15.75" customHeight="1" x14ac:dyDescent="0.25">
      <c r="A839" s="16"/>
      <c r="B839" s="16"/>
      <c r="C839" s="16"/>
    </row>
    <row r="840" spans="1:3" ht="15.75" customHeight="1" x14ac:dyDescent="0.25">
      <c r="A840" s="16"/>
      <c r="B840" s="16"/>
      <c r="C840" s="16"/>
    </row>
    <row r="841" spans="1:3" ht="15.75" customHeight="1" x14ac:dyDescent="0.25">
      <c r="A841" s="16"/>
      <c r="B841" s="16"/>
      <c r="C841" s="16"/>
    </row>
    <row r="842" spans="1:3" ht="15.75" customHeight="1" x14ac:dyDescent="0.25">
      <c r="A842" s="16"/>
      <c r="B842" s="16"/>
      <c r="C842" s="16"/>
    </row>
    <row r="843" spans="1:3" ht="15.75" customHeight="1" x14ac:dyDescent="0.25">
      <c r="A843" s="16"/>
      <c r="B843" s="16"/>
      <c r="C843" s="16"/>
    </row>
    <row r="844" spans="1:3" ht="15.75" customHeight="1" x14ac:dyDescent="0.25">
      <c r="A844" s="16"/>
      <c r="B844" s="16"/>
      <c r="C844" s="16"/>
    </row>
    <row r="845" spans="1:3" ht="15.75" customHeight="1" x14ac:dyDescent="0.25">
      <c r="A845" s="16"/>
      <c r="B845" s="16"/>
      <c r="C845" s="16"/>
    </row>
    <row r="846" spans="1:3" ht="15.75" customHeight="1" x14ac:dyDescent="0.25">
      <c r="A846" s="16"/>
      <c r="B846" s="16"/>
      <c r="C846" s="16"/>
    </row>
    <row r="847" spans="1:3" ht="15.75" customHeight="1" x14ac:dyDescent="0.25">
      <c r="A847" s="16"/>
      <c r="B847" s="16"/>
      <c r="C847" s="16"/>
    </row>
    <row r="848" spans="1:3" ht="15.75" customHeight="1" x14ac:dyDescent="0.25">
      <c r="A848" s="16"/>
      <c r="B848" s="16"/>
      <c r="C848" s="16"/>
    </row>
    <row r="849" spans="1:3" ht="15.75" customHeight="1" x14ac:dyDescent="0.25">
      <c r="A849" s="16"/>
      <c r="B849" s="16"/>
      <c r="C849" s="16"/>
    </row>
    <row r="850" spans="1:3" ht="15.75" customHeight="1" x14ac:dyDescent="0.25">
      <c r="A850" s="16"/>
      <c r="B850" s="16"/>
      <c r="C850" s="16"/>
    </row>
    <row r="851" spans="1:3" ht="15.75" customHeight="1" x14ac:dyDescent="0.25">
      <c r="A851" s="16"/>
      <c r="B851" s="16"/>
      <c r="C851" s="16"/>
    </row>
    <row r="852" spans="1:3" ht="15.75" customHeight="1" x14ac:dyDescent="0.25">
      <c r="A852" s="16"/>
      <c r="B852" s="16"/>
      <c r="C852" s="16"/>
    </row>
    <row r="853" spans="1:3" ht="15.75" customHeight="1" x14ac:dyDescent="0.25">
      <c r="A853" s="16"/>
      <c r="B853" s="16"/>
      <c r="C853" s="16"/>
    </row>
    <row r="854" spans="1:3" ht="15.75" customHeight="1" x14ac:dyDescent="0.25">
      <c r="A854" s="16"/>
      <c r="B854" s="16"/>
      <c r="C854" s="16"/>
    </row>
    <row r="855" spans="1:3" ht="15.75" customHeight="1" x14ac:dyDescent="0.25">
      <c r="A855" s="16"/>
      <c r="B855" s="16"/>
      <c r="C855" s="16"/>
    </row>
    <row r="856" spans="1:3" ht="15.75" customHeight="1" x14ac:dyDescent="0.25">
      <c r="A856" s="16"/>
      <c r="B856" s="16"/>
      <c r="C856" s="16"/>
    </row>
    <row r="857" spans="1:3" ht="15.75" customHeight="1" x14ac:dyDescent="0.25">
      <c r="A857" s="16"/>
      <c r="B857" s="16"/>
      <c r="C857" s="16"/>
    </row>
    <row r="858" spans="1:3" ht="15.75" customHeight="1" x14ac:dyDescent="0.25">
      <c r="A858" s="16"/>
      <c r="B858" s="16"/>
      <c r="C858" s="16"/>
    </row>
    <row r="859" spans="1:3" ht="15.75" customHeight="1" x14ac:dyDescent="0.25">
      <c r="A859" s="16"/>
      <c r="B859" s="16"/>
      <c r="C859" s="16"/>
    </row>
    <row r="860" spans="1:3" ht="15.75" customHeight="1" x14ac:dyDescent="0.25">
      <c r="A860" s="16"/>
      <c r="B860" s="16"/>
      <c r="C860" s="16"/>
    </row>
    <row r="861" spans="1:3" ht="15.75" customHeight="1" x14ac:dyDescent="0.25">
      <c r="A861" s="16"/>
      <c r="B861" s="16"/>
      <c r="C861" s="16"/>
    </row>
    <row r="862" spans="1:3" ht="15.75" customHeight="1" x14ac:dyDescent="0.25">
      <c r="A862" s="16"/>
      <c r="B862" s="16"/>
      <c r="C862" s="16"/>
    </row>
    <row r="863" spans="1:3" ht="15.75" customHeight="1" x14ac:dyDescent="0.25">
      <c r="A863" s="16"/>
      <c r="B863" s="16"/>
      <c r="C863" s="16"/>
    </row>
    <row r="864" spans="1:3" ht="15.75" customHeight="1" x14ac:dyDescent="0.25">
      <c r="A864" s="16"/>
      <c r="B864" s="16"/>
      <c r="C864" s="16"/>
    </row>
    <row r="865" spans="1:3" ht="15.75" customHeight="1" x14ac:dyDescent="0.25">
      <c r="A865" s="16"/>
      <c r="B865" s="16"/>
      <c r="C865" s="16"/>
    </row>
    <row r="866" spans="1:3" ht="15.75" customHeight="1" x14ac:dyDescent="0.25">
      <c r="A866" s="16"/>
      <c r="B866" s="16"/>
      <c r="C866" s="16"/>
    </row>
    <row r="867" spans="1:3" ht="15.75" customHeight="1" x14ac:dyDescent="0.25">
      <c r="A867" s="16"/>
      <c r="B867" s="16"/>
      <c r="C867" s="16"/>
    </row>
    <row r="868" spans="1:3" ht="15.75" customHeight="1" x14ac:dyDescent="0.25">
      <c r="A868" s="16"/>
      <c r="B868" s="16"/>
      <c r="C868" s="16"/>
    </row>
    <row r="869" spans="1:3" ht="15.75" customHeight="1" x14ac:dyDescent="0.25">
      <c r="A869" s="16"/>
      <c r="B869" s="16"/>
      <c r="C869" s="16"/>
    </row>
    <row r="870" spans="1:3" ht="15.75" customHeight="1" x14ac:dyDescent="0.25">
      <c r="A870" s="16"/>
      <c r="B870" s="16"/>
      <c r="C870" s="16"/>
    </row>
    <row r="871" spans="1:3" ht="15.75" customHeight="1" x14ac:dyDescent="0.25">
      <c r="A871" s="16"/>
      <c r="B871" s="16"/>
      <c r="C871" s="16"/>
    </row>
    <row r="872" spans="1:3" ht="15.75" customHeight="1" x14ac:dyDescent="0.25">
      <c r="A872" s="16"/>
      <c r="B872" s="16"/>
      <c r="C872" s="16"/>
    </row>
    <row r="873" spans="1:3" ht="15.75" customHeight="1" x14ac:dyDescent="0.25">
      <c r="A873" s="16"/>
      <c r="B873" s="16"/>
      <c r="C873" s="16"/>
    </row>
    <row r="874" spans="1:3" ht="15.75" customHeight="1" x14ac:dyDescent="0.25">
      <c r="A874" s="16"/>
      <c r="B874" s="16"/>
      <c r="C874" s="16"/>
    </row>
    <row r="875" spans="1:3" ht="15.75" customHeight="1" x14ac:dyDescent="0.25">
      <c r="A875" s="16"/>
      <c r="B875" s="16"/>
      <c r="C875" s="16"/>
    </row>
    <row r="876" spans="1:3" ht="15.75" customHeight="1" x14ac:dyDescent="0.25">
      <c r="A876" s="16"/>
      <c r="B876" s="16"/>
      <c r="C876" s="16"/>
    </row>
    <row r="877" spans="1:3" ht="15.75" customHeight="1" x14ac:dyDescent="0.25">
      <c r="A877" s="16"/>
      <c r="B877" s="16"/>
      <c r="C877" s="16"/>
    </row>
    <row r="878" spans="1:3" ht="15.75" customHeight="1" x14ac:dyDescent="0.25">
      <c r="A878" s="16"/>
      <c r="B878" s="16"/>
      <c r="C878" s="16"/>
    </row>
    <row r="879" spans="1:3" ht="15.75" customHeight="1" x14ac:dyDescent="0.25">
      <c r="A879" s="16"/>
      <c r="B879" s="16"/>
      <c r="C879" s="16"/>
    </row>
    <row r="880" spans="1:3" ht="15.75" customHeight="1" x14ac:dyDescent="0.25">
      <c r="A880" s="16"/>
      <c r="B880" s="16"/>
      <c r="C880" s="16"/>
    </row>
    <row r="881" spans="1:3" ht="15.75" customHeight="1" x14ac:dyDescent="0.25">
      <c r="A881" s="16"/>
      <c r="B881" s="16"/>
      <c r="C881" s="16"/>
    </row>
    <row r="882" spans="1:3" ht="15.75" customHeight="1" x14ac:dyDescent="0.25">
      <c r="A882" s="16"/>
      <c r="B882" s="16"/>
      <c r="C882" s="16"/>
    </row>
    <row r="883" spans="1:3" ht="15.75" customHeight="1" x14ac:dyDescent="0.25">
      <c r="A883" s="16"/>
      <c r="B883" s="16"/>
      <c r="C883" s="16"/>
    </row>
    <row r="884" spans="1:3" ht="15.75" customHeight="1" x14ac:dyDescent="0.25">
      <c r="A884" s="16"/>
      <c r="B884" s="16"/>
      <c r="C884" s="16"/>
    </row>
    <row r="885" spans="1:3" ht="15.75" customHeight="1" x14ac:dyDescent="0.25">
      <c r="A885" s="16"/>
      <c r="B885" s="16"/>
      <c r="C885" s="16"/>
    </row>
    <row r="886" spans="1:3" ht="15.75" customHeight="1" x14ac:dyDescent="0.25">
      <c r="A886" s="16"/>
      <c r="B886" s="16"/>
      <c r="C886" s="16"/>
    </row>
    <row r="887" spans="1:3" ht="15.75" customHeight="1" x14ac:dyDescent="0.25">
      <c r="A887" s="16"/>
      <c r="B887" s="16"/>
      <c r="C887" s="16"/>
    </row>
    <row r="888" spans="1:3" ht="15.75" customHeight="1" x14ac:dyDescent="0.25">
      <c r="A888" s="16"/>
      <c r="B888" s="16"/>
      <c r="C888" s="16"/>
    </row>
    <row r="889" spans="1:3" ht="15.75" customHeight="1" x14ac:dyDescent="0.25">
      <c r="A889" s="16"/>
      <c r="B889" s="16"/>
      <c r="C889" s="16"/>
    </row>
    <row r="890" spans="1:3" ht="15.75" customHeight="1" x14ac:dyDescent="0.25">
      <c r="A890" s="16"/>
      <c r="B890" s="16"/>
      <c r="C890" s="16"/>
    </row>
    <row r="891" spans="1:3" ht="15.75" customHeight="1" x14ac:dyDescent="0.25">
      <c r="A891" s="16"/>
      <c r="B891" s="16"/>
      <c r="C891" s="16"/>
    </row>
    <row r="892" spans="1:3" ht="15.75" customHeight="1" x14ac:dyDescent="0.25">
      <c r="A892" s="16"/>
      <c r="B892" s="16"/>
      <c r="C892" s="16"/>
    </row>
    <row r="893" spans="1:3" ht="15.75" customHeight="1" x14ac:dyDescent="0.25">
      <c r="A893" s="16"/>
      <c r="B893" s="16"/>
      <c r="C893" s="16"/>
    </row>
    <row r="894" spans="1:3" ht="15.75" customHeight="1" x14ac:dyDescent="0.25">
      <c r="A894" s="16"/>
      <c r="B894" s="16"/>
      <c r="C894" s="16"/>
    </row>
    <row r="895" spans="1:3" ht="15.75" customHeight="1" x14ac:dyDescent="0.25">
      <c r="A895" s="16"/>
      <c r="B895" s="16"/>
      <c r="C895" s="16"/>
    </row>
    <row r="896" spans="1:3" ht="15.75" customHeight="1" x14ac:dyDescent="0.25">
      <c r="A896" s="16"/>
      <c r="B896" s="16"/>
      <c r="C896" s="16"/>
    </row>
    <row r="897" spans="1:3" ht="15.75" customHeight="1" x14ac:dyDescent="0.25">
      <c r="A897" s="16"/>
      <c r="B897" s="16"/>
      <c r="C897" s="16"/>
    </row>
    <row r="898" spans="1:3" ht="15.75" customHeight="1" x14ac:dyDescent="0.25">
      <c r="A898" s="16"/>
      <c r="B898" s="16"/>
      <c r="C898" s="16"/>
    </row>
    <row r="899" spans="1:3" ht="15.75" customHeight="1" x14ac:dyDescent="0.25">
      <c r="A899" s="16"/>
      <c r="B899" s="16"/>
      <c r="C899" s="16"/>
    </row>
    <row r="900" spans="1:3" ht="15.75" customHeight="1" x14ac:dyDescent="0.25">
      <c r="A900" s="16"/>
      <c r="B900" s="16"/>
      <c r="C900" s="16"/>
    </row>
    <row r="901" spans="1:3" ht="15.75" customHeight="1" x14ac:dyDescent="0.25">
      <c r="A901" s="16"/>
      <c r="B901" s="16"/>
      <c r="C901" s="16"/>
    </row>
    <row r="902" spans="1:3" ht="15.75" customHeight="1" x14ac:dyDescent="0.25">
      <c r="A902" s="16"/>
      <c r="B902" s="16"/>
      <c r="C902" s="16"/>
    </row>
    <row r="903" spans="1:3" ht="15.75" customHeight="1" x14ac:dyDescent="0.25">
      <c r="A903" s="16"/>
      <c r="B903" s="16"/>
      <c r="C903" s="16"/>
    </row>
    <row r="904" spans="1:3" ht="15.75" customHeight="1" x14ac:dyDescent="0.25">
      <c r="A904" s="16"/>
      <c r="B904" s="16"/>
      <c r="C904" s="16"/>
    </row>
    <row r="905" spans="1:3" ht="15.75" customHeight="1" x14ac:dyDescent="0.25">
      <c r="A905" s="16"/>
      <c r="B905" s="16"/>
      <c r="C905" s="16"/>
    </row>
    <row r="906" spans="1:3" ht="15.75" customHeight="1" x14ac:dyDescent="0.25">
      <c r="A906" s="16"/>
      <c r="B906" s="16"/>
      <c r="C906" s="16"/>
    </row>
    <row r="907" spans="1:3" ht="15.75" customHeight="1" x14ac:dyDescent="0.25">
      <c r="A907" s="16"/>
      <c r="B907" s="16"/>
      <c r="C907" s="16"/>
    </row>
    <row r="908" spans="1:3" ht="15.75" customHeight="1" x14ac:dyDescent="0.25">
      <c r="A908" s="16"/>
      <c r="B908" s="16"/>
      <c r="C908" s="16"/>
    </row>
    <row r="909" spans="1:3" ht="15.75" customHeight="1" x14ac:dyDescent="0.25">
      <c r="A909" s="16"/>
      <c r="B909" s="16"/>
      <c r="C909" s="16"/>
    </row>
    <row r="910" spans="1:3" ht="15.75" customHeight="1" x14ac:dyDescent="0.25">
      <c r="A910" s="16"/>
      <c r="B910" s="16"/>
      <c r="C910" s="16"/>
    </row>
    <row r="911" spans="1:3" ht="15.75" customHeight="1" x14ac:dyDescent="0.25">
      <c r="A911" s="16"/>
      <c r="B911" s="16"/>
      <c r="C911" s="16"/>
    </row>
    <row r="912" spans="1:3" ht="15.75" customHeight="1" x14ac:dyDescent="0.25">
      <c r="A912" s="16"/>
      <c r="B912" s="16"/>
      <c r="C912" s="16"/>
    </row>
    <row r="913" spans="1:3" ht="15.75" customHeight="1" x14ac:dyDescent="0.25">
      <c r="A913" s="16"/>
      <c r="B913" s="16"/>
      <c r="C913" s="16"/>
    </row>
    <row r="914" spans="1:3" ht="15.75" customHeight="1" x14ac:dyDescent="0.25">
      <c r="A914" s="16"/>
      <c r="B914" s="16"/>
      <c r="C914" s="16"/>
    </row>
    <row r="915" spans="1:3" ht="15.75" customHeight="1" x14ac:dyDescent="0.25">
      <c r="A915" s="16"/>
      <c r="B915" s="16"/>
      <c r="C915" s="16"/>
    </row>
    <row r="916" spans="1:3" ht="15.75" customHeight="1" x14ac:dyDescent="0.25">
      <c r="A916" s="16"/>
      <c r="B916" s="16"/>
      <c r="C916" s="16"/>
    </row>
    <row r="917" spans="1:3" ht="15.75" customHeight="1" x14ac:dyDescent="0.25">
      <c r="A917" s="16"/>
      <c r="B917" s="16"/>
      <c r="C917" s="16"/>
    </row>
    <row r="918" spans="1:3" ht="15.75" customHeight="1" x14ac:dyDescent="0.25">
      <c r="A918" s="16"/>
      <c r="B918" s="16"/>
      <c r="C918" s="16"/>
    </row>
    <row r="919" spans="1:3" ht="15.75" customHeight="1" x14ac:dyDescent="0.25">
      <c r="A919" s="16"/>
      <c r="B919" s="16"/>
      <c r="C919" s="16"/>
    </row>
    <row r="920" spans="1:3" ht="15.75" customHeight="1" x14ac:dyDescent="0.25">
      <c r="A920" s="16"/>
      <c r="B920" s="16"/>
      <c r="C920" s="16"/>
    </row>
    <row r="921" spans="1:3" ht="15.75" customHeight="1" x14ac:dyDescent="0.25">
      <c r="A921" s="16"/>
      <c r="B921" s="16"/>
      <c r="C921" s="16"/>
    </row>
    <row r="922" spans="1:3" ht="15.75" customHeight="1" x14ac:dyDescent="0.25">
      <c r="A922" s="16"/>
      <c r="B922" s="16"/>
      <c r="C922" s="16"/>
    </row>
    <row r="923" spans="1:3" ht="15.75" customHeight="1" x14ac:dyDescent="0.25">
      <c r="A923" s="16"/>
      <c r="B923" s="16"/>
      <c r="C923" s="16"/>
    </row>
    <row r="924" spans="1:3" ht="15.75" customHeight="1" x14ac:dyDescent="0.25">
      <c r="A924" s="16"/>
      <c r="B924" s="16"/>
      <c r="C924" s="16"/>
    </row>
    <row r="925" spans="1:3" ht="15.75" customHeight="1" x14ac:dyDescent="0.25">
      <c r="A925" s="16"/>
      <c r="B925" s="16"/>
      <c r="C925" s="16"/>
    </row>
    <row r="926" spans="1:3" ht="15.75" customHeight="1" x14ac:dyDescent="0.25">
      <c r="A926" s="16"/>
      <c r="B926" s="16"/>
      <c r="C926" s="16"/>
    </row>
    <row r="927" spans="1:3" ht="15.75" customHeight="1" x14ac:dyDescent="0.25">
      <c r="A927" s="16"/>
      <c r="B927" s="16"/>
      <c r="C927" s="16"/>
    </row>
    <row r="928" spans="1:3" ht="15.75" customHeight="1" x14ac:dyDescent="0.25">
      <c r="A928" s="16"/>
      <c r="B928" s="16"/>
      <c r="C928" s="16"/>
    </row>
    <row r="929" spans="1:3" ht="15.75" customHeight="1" x14ac:dyDescent="0.25">
      <c r="A929" s="16"/>
      <c r="B929" s="16"/>
      <c r="C929" s="16"/>
    </row>
    <row r="930" spans="1:3" ht="15.75" customHeight="1" x14ac:dyDescent="0.25">
      <c r="A930" s="16"/>
      <c r="B930" s="16"/>
      <c r="C930" s="16"/>
    </row>
    <row r="931" spans="1:3" ht="15.75" customHeight="1" x14ac:dyDescent="0.25">
      <c r="A931" s="16"/>
      <c r="B931" s="16"/>
      <c r="C931" s="16"/>
    </row>
    <row r="932" spans="1:3" ht="15.75" customHeight="1" x14ac:dyDescent="0.25">
      <c r="A932" s="16"/>
      <c r="B932" s="16"/>
      <c r="C932" s="16"/>
    </row>
    <row r="933" spans="1:3" ht="15.75" customHeight="1" x14ac:dyDescent="0.25">
      <c r="A933" s="16"/>
      <c r="B933" s="16"/>
      <c r="C933" s="16"/>
    </row>
    <row r="934" spans="1:3" ht="15.75" customHeight="1" x14ac:dyDescent="0.25">
      <c r="A934" s="16"/>
      <c r="B934" s="16"/>
      <c r="C934" s="16"/>
    </row>
    <row r="935" spans="1:3" ht="15.75" customHeight="1" x14ac:dyDescent="0.25">
      <c r="A935" s="16"/>
      <c r="B935" s="16"/>
      <c r="C935" s="16"/>
    </row>
    <row r="936" spans="1:3" ht="15.75" customHeight="1" x14ac:dyDescent="0.25">
      <c r="A936" s="16"/>
      <c r="B936" s="16"/>
      <c r="C936" s="16"/>
    </row>
    <row r="937" spans="1:3" ht="15.75" customHeight="1" x14ac:dyDescent="0.25">
      <c r="A937" s="16"/>
      <c r="B937" s="16"/>
      <c r="C937" s="16"/>
    </row>
    <row r="938" spans="1:3" ht="15.75" customHeight="1" x14ac:dyDescent="0.25">
      <c r="A938" s="16"/>
      <c r="B938" s="16"/>
      <c r="C938" s="16"/>
    </row>
    <row r="939" spans="1:3" ht="15.75" customHeight="1" x14ac:dyDescent="0.25">
      <c r="A939" s="16"/>
      <c r="B939" s="16"/>
      <c r="C939" s="16"/>
    </row>
    <row r="940" spans="1:3" ht="15.75" customHeight="1" x14ac:dyDescent="0.25">
      <c r="A940" s="16"/>
      <c r="B940" s="16"/>
      <c r="C940" s="16"/>
    </row>
    <row r="941" spans="1:3" ht="15.75" customHeight="1" x14ac:dyDescent="0.25">
      <c r="A941" s="16"/>
      <c r="B941" s="16"/>
      <c r="C941" s="16"/>
    </row>
    <row r="942" spans="1:3" ht="15.75" customHeight="1" x14ac:dyDescent="0.25">
      <c r="A942" s="16"/>
      <c r="B942" s="16"/>
      <c r="C942" s="16"/>
    </row>
    <row r="943" spans="1:3" ht="15.75" customHeight="1" x14ac:dyDescent="0.25">
      <c r="A943" s="16"/>
      <c r="B943" s="16"/>
      <c r="C943" s="16"/>
    </row>
    <row r="944" spans="1:3" ht="15.75" customHeight="1" x14ac:dyDescent="0.25">
      <c r="A944" s="16"/>
      <c r="B944" s="16"/>
      <c r="C944" s="16"/>
    </row>
    <row r="945" spans="1:3" ht="15.75" customHeight="1" x14ac:dyDescent="0.25">
      <c r="A945" s="16"/>
      <c r="B945" s="16"/>
      <c r="C945" s="16"/>
    </row>
    <row r="946" spans="1:3" ht="15.75" customHeight="1" x14ac:dyDescent="0.25">
      <c r="A946" s="16"/>
      <c r="B946" s="16"/>
      <c r="C946" s="16"/>
    </row>
    <row r="947" spans="1:3" ht="15.75" customHeight="1" x14ac:dyDescent="0.25">
      <c r="A947" s="16"/>
      <c r="B947" s="16"/>
      <c r="C947" s="16"/>
    </row>
    <row r="948" spans="1:3" ht="15.75" customHeight="1" x14ac:dyDescent="0.25">
      <c r="A948" s="16"/>
      <c r="B948" s="16"/>
      <c r="C948" s="16"/>
    </row>
    <row r="949" spans="1:3" ht="15.75" customHeight="1" x14ac:dyDescent="0.25">
      <c r="A949" s="16"/>
      <c r="B949" s="16"/>
      <c r="C949" s="16"/>
    </row>
    <row r="950" spans="1:3" ht="15.75" customHeight="1" x14ac:dyDescent="0.25">
      <c r="A950" s="16"/>
      <c r="B950" s="16"/>
      <c r="C950" s="16"/>
    </row>
    <row r="951" spans="1:3" ht="15.75" customHeight="1" x14ac:dyDescent="0.25">
      <c r="A951" s="16"/>
      <c r="B951" s="16"/>
      <c r="C951" s="16"/>
    </row>
    <row r="952" spans="1:3" ht="15.75" customHeight="1" x14ac:dyDescent="0.25">
      <c r="A952" s="16"/>
      <c r="B952" s="16"/>
      <c r="C952" s="16"/>
    </row>
    <row r="953" spans="1:3" ht="15.75" customHeight="1" x14ac:dyDescent="0.25">
      <c r="A953" s="16"/>
      <c r="B953" s="16"/>
      <c r="C953" s="16"/>
    </row>
    <row r="954" spans="1:3" ht="15.75" customHeight="1" x14ac:dyDescent="0.25">
      <c r="A954" s="16"/>
      <c r="B954" s="16"/>
      <c r="C954" s="16"/>
    </row>
    <row r="955" spans="1:3" ht="15.75" customHeight="1" x14ac:dyDescent="0.25">
      <c r="A955" s="16"/>
      <c r="B955" s="16"/>
      <c r="C955" s="16"/>
    </row>
    <row r="956" spans="1:3" ht="15.75" customHeight="1" x14ac:dyDescent="0.25">
      <c r="A956" s="16"/>
      <c r="B956" s="16"/>
      <c r="C956" s="16"/>
    </row>
    <row r="957" spans="1:3" ht="15.75" customHeight="1" x14ac:dyDescent="0.25">
      <c r="A957" s="16"/>
      <c r="B957" s="16"/>
      <c r="C957" s="16"/>
    </row>
    <row r="958" spans="1:3" ht="15.75" customHeight="1" x14ac:dyDescent="0.25">
      <c r="A958" s="16"/>
      <c r="B958" s="16"/>
      <c r="C958" s="16"/>
    </row>
    <row r="959" spans="1:3" ht="15.75" customHeight="1" x14ac:dyDescent="0.25">
      <c r="A959" s="16"/>
      <c r="B959" s="16"/>
      <c r="C959" s="16"/>
    </row>
    <row r="960" spans="1:3" ht="15.75" customHeight="1" x14ac:dyDescent="0.25">
      <c r="A960" s="16"/>
      <c r="B960" s="16"/>
      <c r="C960" s="16"/>
    </row>
    <row r="961" spans="1:3" ht="15.75" customHeight="1" x14ac:dyDescent="0.25">
      <c r="A961" s="16"/>
      <c r="B961" s="16"/>
      <c r="C961" s="16"/>
    </row>
    <row r="962" spans="1:3" ht="15.75" customHeight="1" x14ac:dyDescent="0.25">
      <c r="A962" s="16"/>
      <c r="B962" s="16"/>
      <c r="C962" s="16"/>
    </row>
    <row r="963" spans="1:3" ht="15.75" customHeight="1" x14ac:dyDescent="0.25">
      <c r="A963" s="16"/>
      <c r="B963" s="16"/>
      <c r="C963" s="16"/>
    </row>
    <row r="964" spans="1:3" ht="15.75" customHeight="1" x14ac:dyDescent="0.25">
      <c r="A964" s="16"/>
      <c r="B964" s="16"/>
      <c r="C964" s="16"/>
    </row>
    <row r="965" spans="1:3" ht="15.75" customHeight="1" x14ac:dyDescent="0.25">
      <c r="A965" s="16"/>
      <c r="B965" s="16"/>
      <c r="C965" s="16"/>
    </row>
    <row r="966" spans="1:3" ht="15.75" customHeight="1" x14ac:dyDescent="0.25">
      <c r="A966" s="16"/>
      <c r="B966" s="16"/>
      <c r="C966" s="16"/>
    </row>
    <row r="967" spans="1:3" ht="15.75" customHeight="1" x14ac:dyDescent="0.25">
      <c r="A967" s="16"/>
      <c r="B967" s="16"/>
      <c r="C967" s="16"/>
    </row>
    <row r="968" spans="1:3" ht="15.75" customHeight="1" x14ac:dyDescent="0.25">
      <c r="A968" s="16"/>
      <c r="B968" s="16"/>
      <c r="C968" s="16"/>
    </row>
    <row r="969" spans="1:3" ht="15.75" customHeight="1" x14ac:dyDescent="0.25">
      <c r="A969" s="16"/>
      <c r="B969" s="16"/>
      <c r="C969" s="16"/>
    </row>
    <row r="970" spans="1:3" ht="15.75" customHeight="1" x14ac:dyDescent="0.25">
      <c r="A970" s="16"/>
      <c r="B970" s="16"/>
      <c r="C970" s="16"/>
    </row>
    <row r="971" spans="1:3" ht="15.75" customHeight="1" x14ac:dyDescent="0.25">
      <c r="A971" s="16"/>
      <c r="B971" s="16"/>
      <c r="C971" s="16"/>
    </row>
    <row r="972" spans="1:3" ht="15.75" customHeight="1" x14ac:dyDescent="0.25">
      <c r="A972" s="16"/>
      <c r="B972" s="16"/>
      <c r="C972" s="16"/>
    </row>
    <row r="973" spans="1:3" ht="15.75" customHeight="1" x14ac:dyDescent="0.25">
      <c r="A973" s="16"/>
      <c r="B973" s="16"/>
      <c r="C973" s="16"/>
    </row>
    <row r="974" spans="1:3" ht="15.75" customHeight="1" x14ac:dyDescent="0.25">
      <c r="A974" s="16"/>
      <c r="B974" s="16"/>
      <c r="C974" s="16"/>
    </row>
    <row r="975" spans="1:3" ht="15.75" customHeight="1" x14ac:dyDescent="0.25">
      <c r="A975" s="16"/>
      <c r="B975" s="16"/>
      <c r="C975" s="16"/>
    </row>
    <row r="976" spans="1:3" ht="15.75" customHeight="1" x14ac:dyDescent="0.25">
      <c r="A976" s="16"/>
      <c r="B976" s="16"/>
      <c r="C976" s="16"/>
    </row>
    <row r="977" spans="1:3" ht="15.75" customHeight="1" x14ac:dyDescent="0.25">
      <c r="A977" s="16"/>
      <c r="B977" s="16"/>
      <c r="C977" s="16"/>
    </row>
    <row r="978" spans="1:3" ht="15.75" customHeight="1" x14ac:dyDescent="0.25">
      <c r="A978" s="16"/>
      <c r="B978" s="16"/>
      <c r="C978" s="16"/>
    </row>
    <row r="979" spans="1:3" ht="15.75" customHeight="1" x14ac:dyDescent="0.25">
      <c r="A979" s="16"/>
      <c r="B979" s="16"/>
      <c r="C979" s="16"/>
    </row>
    <row r="980" spans="1:3" ht="15.75" customHeight="1" x14ac:dyDescent="0.25">
      <c r="A980" s="16"/>
      <c r="B980" s="16"/>
      <c r="C980" s="16"/>
    </row>
    <row r="981" spans="1:3" ht="15.75" customHeight="1" x14ac:dyDescent="0.25">
      <c r="A981" s="16"/>
      <c r="B981" s="16"/>
      <c r="C981" s="16"/>
    </row>
    <row r="982" spans="1:3" ht="15.75" customHeight="1" x14ac:dyDescent="0.25">
      <c r="A982" s="16"/>
      <c r="B982" s="16"/>
      <c r="C982" s="16"/>
    </row>
    <row r="983" spans="1:3" ht="15.75" customHeight="1" x14ac:dyDescent="0.25">
      <c r="A983" s="16"/>
      <c r="B983" s="16"/>
      <c r="C983" s="16"/>
    </row>
    <row r="984" spans="1:3" ht="15.75" customHeight="1" x14ac:dyDescent="0.25">
      <c r="A984" s="16"/>
      <c r="B984" s="16"/>
      <c r="C984" s="16"/>
    </row>
    <row r="985" spans="1:3" ht="15.75" customHeight="1" x14ac:dyDescent="0.25">
      <c r="A985" s="16"/>
      <c r="B985" s="16"/>
      <c r="C985" s="16"/>
    </row>
    <row r="986" spans="1:3" ht="15.75" customHeight="1" x14ac:dyDescent="0.25">
      <c r="A986" s="16"/>
      <c r="B986" s="16"/>
      <c r="C986" s="16"/>
    </row>
    <row r="987" spans="1:3" ht="15.75" customHeight="1" x14ac:dyDescent="0.25">
      <c r="A987" s="16"/>
      <c r="B987" s="16"/>
      <c r="C987" s="16"/>
    </row>
    <row r="988" spans="1:3" ht="15.75" customHeight="1" x14ac:dyDescent="0.25">
      <c r="A988" s="16"/>
      <c r="B988" s="16"/>
      <c r="C988" s="16"/>
    </row>
    <row r="989" spans="1:3" ht="15.75" customHeight="1" x14ac:dyDescent="0.25">
      <c r="A989" s="16"/>
      <c r="B989" s="16"/>
      <c r="C989" s="16"/>
    </row>
    <row r="990" spans="1:3" ht="15.75" customHeight="1" x14ac:dyDescent="0.25">
      <c r="A990" s="16"/>
      <c r="B990" s="16"/>
      <c r="C990" s="16"/>
    </row>
    <row r="991" spans="1:3" ht="15.75" customHeight="1" x14ac:dyDescent="0.25">
      <c r="A991" s="16"/>
      <c r="B991" s="16"/>
      <c r="C991" s="16"/>
    </row>
    <row r="992" spans="1:3" ht="15.75" customHeight="1" x14ac:dyDescent="0.25">
      <c r="A992" s="16"/>
      <c r="B992" s="16"/>
      <c r="C992" s="16"/>
    </row>
    <row r="993" spans="1:3" ht="15.75" customHeight="1" x14ac:dyDescent="0.25">
      <c r="A993" s="16"/>
      <c r="B993" s="16"/>
      <c r="C993" s="16"/>
    </row>
    <row r="994" spans="1:3" ht="15.75" customHeight="1" x14ac:dyDescent="0.25">
      <c r="A994" s="16"/>
      <c r="B994" s="16"/>
      <c r="C994" s="16"/>
    </row>
    <row r="995" spans="1:3" ht="15.75" customHeight="1" x14ac:dyDescent="0.25">
      <c r="A995" s="16"/>
      <c r="B995" s="16"/>
      <c r="C995" s="16"/>
    </row>
    <row r="996" spans="1:3" ht="15.75" customHeight="1" x14ac:dyDescent="0.25">
      <c r="A996" s="16"/>
      <c r="B996" s="16"/>
      <c r="C996" s="16"/>
    </row>
    <row r="997" spans="1:3" ht="15.75" customHeight="1" x14ac:dyDescent="0.25">
      <c r="A997" s="16"/>
      <c r="B997" s="16"/>
      <c r="C997" s="16"/>
    </row>
    <row r="998" spans="1:3" ht="15.75" customHeight="1" x14ac:dyDescent="0.25">
      <c r="A998" s="16"/>
      <c r="B998" s="16"/>
      <c r="C998" s="16"/>
    </row>
    <row r="999" spans="1:3" ht="15.75" customHeight="1" x14ac:dyDescent="0.25">
      <c r="A999" s="16"/>
      <c r="B999" s="16"/>
      <c r="C999" s="16"/>
    </row>
    <row r="1000" spans="1:3" ht="15.75" customHeight="1" x14ac:dyDescent="0.25">
      <c r="A1000" s="16"/>
      <c r="B1000" s="16"/>
      <c r="C1000" s="16"/>
    </row>
    <row r="1001" spans="1:3" ht="15" customHeight="1" x14ac:dyDescent="0.25">
      <c r="A1001" s="16"/>
      <c r="B1001" s="16"/>
      <c r="C1001" s="16"/>
    </row>
    <row r="1002" spans="1:3" ht="15" customHeight="1" x14ac:dyDescent="0.25">
      <c r="A1002" s="16"/>
      <c r="B1002" s="16"/>
      <c r="C1002" s="16"/>
    </row>
    <row r="1003" spans="1:3" ht="15" customHeight="1" x14ac:dyDescent="0.25">
      <c r="A1003" s="16"/>
      <c r="B1003" s="16"/>
      <c r="C1003" s="16"/>
    </row>
    <row r="1004" spans="1:3" ht="15" customHeight="1" x14ac:dyDescent="0.25">
      <c r="A1004" s="16"/>
      <c r="B1004" s="16"/>
      <c r="C1004" s="16"/>
    </row>
    <row r="1005" spans="1:3" ht="15" customHeight="1" x14ac:dyDescent="0.25">
      <c r="A1005" s="16"/>
      <c r="B1005" s="16"/>
      <c r="C1005" s="16"/>
    </row>
    <row r="1006" spans="1:3" ht="15" customHeight="1" x14ac:dyDescent="0.25">
      <c r="A1006" s="16"/>
      <c r="B1006" s="16"/>
      <c r="C1006" s="16"/>
    </row>
    <row r="1007" spans="1:3" ht="15" customHeight="1" x14ac:dyDescent="0.25">
      <c r="A1007" s="16"/>
      <c r="B1007" s="16"/>
      <c r="C1007" s="16"/>
    </row>
    <row r="1008" spans="1:3" ht="15" customHeight="1" x14ac:dyDescent="0.25">
      <c r="A1008" s="16"/>
      <c r="B1008" s="16"/>
      <c r="C1008" s="16"/>
    </row>
    <row r="1009" spans="1:3" ht="15" customHeight="1" x14ac:dyDescent="0.25">
      <c r="A1009" s="16"/>
      <c r="B1009" s="16"/>
      <c r="C1009" s="16"/>
    </row>
    <row r="1010" spans="1:3" ht="15" customHeight="1" x14ac:dyDescent="0.25">
      <c r="A1010" s="16"/>
      <c r="B1010" s="16"/>
      <c r="C1010" s="16"/>
    </row>
  </sheetData>
  <mergeCells count="5">
    <mergeCell ref="A7:C7"/>
    <mergeCell ref="A8:C8"/>
    <mergeCell ref="A9:C9"/>
    <mergeCell ref="A10:C10"/>
    <mergeCell ref="B11:C11"/>
  </mergeCells>
  <pageMargins left="0.75" right="0.75" top="0.7" bottom="0.7" header="0" footer="0"/>
  <pageSetup paperSize="9" fitToHeight="0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topLeftCell="B61" workbookViewId="0">
      <selection activeCell="A22" sqref="A22:C25"/>
    </sheetView>
  </sheetViews>
  <sheetFormatPr defaultColWidth="14.42578125" defaultRowHeight="15" customHeight="1" x14ac:dyDescent="0.25"/>
  <cols>
    <col min="1" max="1" width="109" customWidth="1"/>
    <col min="2" max="2" width="12.42578125" customWidth="1"/>
    <col min="3" max="3" width="36.7109375" customWidth="1"/>
    <col min="4" max="4" width="10.5703125" customWidth="1"/>
    <col min="5" max="26" width="8" customWidth="1"/>
  </cols>
  <sheetData>
    <row r="1" spans="1:26" x14ac:dyDescent="0.25">
      <c r="A1" s="42"/>
      <c r="B1" s="42"/>
      <c r="C1" s="4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5">
      <c r="A2" s="42"/>
      <c r="B2" s="42"/>
      <c r="C2" s="42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5">
      <c r="A3" s="42"/>
      <c r="B3" s="42"/>
      <c r="C3" s="42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25">
      <c r="A4" s="42"/>
      <c r="B4" s="42"/>
      <c r="C4" s="42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x14ac:dyDescent="0.25">
      <c r="A5" s="42"/>
      <c r="B5" s="42"/>
      <c r="C5" s="42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x14ac:dyDescent="0.25">
      <c r="A6" s="239"/>
      <c r="B6" s="214"/>
      <c r="C6" s="214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x14ac:dyDescent="0.25">
      <c r="A7" s="240"/>
      <c r="B7" s="214"/>
      <c r="C7" s="21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x14ac:dyDescent="0.25">
      <c r="A8" s="241"/>
      <c r="B8" s="214"/>
      <c r="C8" s="214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x14ac:dyDescent="0.25">
      <c r="A9" s="42"/>
      <c r="B9" s="42"/>
      <c r="C9" s="42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x14ac:dyDescent="0.25">
      <c r="A10" s="242" t="s">
        <v>80</v>
      </c>
      <c r="B10" s="231"/>
      <c r="C10" s="243"/>
      <c r="D10" s="43"/>
      <c r="E10" s="43"/>
      <c r="F10" s="43"/>
      <c r="G10" s="43"/>
      <c r="H10" s="43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x14ac:dyDescent="0.25">
      <c r="A11" s="44" t="s">
        <v>41</v>
      </c>
      <c r="B11" s="238" t="s">
        <v>81</v>
      </c>
      <c r="C11" s="229"/>
      <c r="D11" s="43"/>
      <c r="E11" s="43"/>
      <c r="F11" s="43"/>
      <c r="G11" s="43"/>
      <c r="H11" s="43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5.75" x14ac:dyDescent="0.25">
      <c r="A12" s="142" t="s">
        <v>43</v>
      </c>
      <c r="B12" s="45" t="s">
        <v>44</v>
      </c>
      <c r="C12" s="45" t="s">
        <v>45</v>
      </c>
    </row>
    <row r="13" spans="1:26" ht="15.75" x14ac:dyDescent="0.25">
      <c r="A13" s="47" t="s">
        <v>46</v>
      </c>
      <c r="B13" s="47">
        <f>C13/12</f>
        <v>64</v>
      </c>
      <c r="C13" s="47">
        <v>768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15.75" x14ac:dyDescent="0.25">
      <c r="A14" s="47" t="s">
        <v>47</v>
      </c>
      <c r="B14" s="47">
        <f>C14/12</f>
        <v>64</v>
      </c>
      <c r="C14" s="47">
        <v>768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15.75" x14ac:dyDescent="0.25">
      <c r="A15" s="142" t="s">
        <v>48</v>
      </c>
      <c r="B15" s="45" t="s">
        <v>44</v>
      </c>
      <c r="C15" s="45" t="s">
        <v>45</v>
      </c>
    </row>
    <row r="16" spans="1:26" ht="15.75" x14ac:dyDescent="0.25">
      <c r="A16" s="47" t="s">
        <v>46</v>
      </c>
      <c r="B16" s="47">
        <v>20</v>
      </c>
      <c r="C16" s="47">
        <f t="shared" ref="C16:C17" si="0">B16*12</f>
        <v>240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15.75" x14ac:dyDescent="0.25">
      <c r="A17" s="47" t="s">
        <v>47</v>
      </c>
      <c r="B17" s="49">
        <v>20</v>
      </c>
      <c r="C17" s="49">
        <f t="shared" si="0"/>
        <v>240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15.75" x14ac:dyDescent="0.25">
      <c r="A18" s="142" t="s">
        <v>49</v>
      </c>
      <c r="B18" s="45" t="s">
        <v>44</v>
      </c>
      <c r="C18" s="45" t="s">
        <v>50</v>
      </c>
    </row>
    <row r="19" spans="1:26" ht="15.75" x14ac:dyDescent="0.25">
      <c r="A19" s="46" t="s">
        <v>82</v>
      </c>
      <c r="B19" s="46">
        <v>20</v>
      </c>
      <c r="C19" s="46">
        <f t="shared" ref="C19:C20" si="1">B19*1</f>
        <v>20</v>
      </c>
    </row>
    <row r="20" spans="1:26" ht="15.75" x14ac:dyDescent="0.25">
      <c r="A20" s="46" t="s">
        <v>46</v>
      </c>
      <c r="B20" s="46">
        <v>20</v>
      </c>
      <c r="C20" s="46">
        <f t="shared" si="1"/>
        <v>20</v>
      </c>
    </row>
    <row r="21" spans="1:26" ht="15.75" x14ac:dyDescent="0.25">
      <c r="A21" s="47" t="s">
        <v>47</v>
      </c>
      <c r="B21" s="49">
        <f t="shared" ref="B21:C21" si="2">SUM(B19:B20)</f>
        <v>40</v>
      </c>
      <c r="C21" s="49">
        <f t="shared" si="2"/>
        <v>40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15.75" x14ac:dyDescent="0.25">
      <c r="A22" s="143" t="s">
        <v>54</v>
      </c>
      <c r="B22" s="45" t="s">
        <v>44</v>
      </c>
      <c r="C22" s="45" t="s">
        <v>53</v>
      </c>
    </row>
    <row r="23" spans="1:26" ht="15.75" x14ac:dyDescent="0.25">
      <c r="A23" s="46" t="s">
        <v>82</v>
      </c>
      <c r="B23" s="49">
        <v>50</v>
      </c>
      <c r="C23" s="49">
        <f t="shared" ref="C23:C24" si="3">B23*1</f>
        <v>50</v>
      </c>
    </row>
    <row r="24" spans="1:26" ht="15.75" x14ac:dyDescent="0.25">
      <c r="A24" s="46" t="s">
        <v>46</v>
      </c>
      <c r="B24" s="49">
        <v>70</v>
      </c>
      <c r="C24" s="49">
        <f t="shared" si="3"/>
        <v>70</v>
      </c>
    </row>
    <row r="25" spans="1:26" ht="15.75" x14ac:dyDescent="0.25">
      <c r="A25" s="47" t="s">
        <v>47</v>
      </c>
      <c r="B25" s="49">
        <f t="shared" ref="B25:C25" si="4">SUM(B23:B24)</f>
        <v>120</v>
      </c>
      <c r="C25" s="49">
        <f t="shared" si="4"/>
        <v>120</v>
      </c>
    </row>
    <row r="26" spans="1:26" ht="15.75" x14ac:dyDescent="0.25">
      <c r="A26" s="142" t="s">
        <v>52</v>
      </c>
      <c r="B26" s="45" t="s">
        <v>44</v>
      </c>
      <c r="C26" s="45" t="s">
        <v>53</v>
      </c>
    </row>
    <row r="27" spans="1:26" ht="15.75" x14ac:dyDescent="0.25">
      <c r="A27" s="46" t="s">
        <v>82</v>
      </c>
      <c r="B27" s="46">
        <v>15</v>
      </c>
      <c r="C27" s="46">
        <f t="shared" ref="C27:C29" si="5">B27*1</f>
        <v>15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ht="15.75" x14ac:dyDescent="0.25">
      <c r="A28" s="46" t="s">
        <v>46</v>
      </c>
      <c r="B28" s="46">
        <v>5</v>
      </c>
      <c r="C28" s="46">
        <f t="shared" si="5"/>
        <v>5</v>
      </c>
    </row>
    <row r="29" spans="1:26" ht="15.75" x14ac:dyDescent="0.25">
      <c r="A29" s="46" t="s">
        <v>83</v>
      </c>
      <c r="B29" s="46">
        <v>10</v>
      </c>
      <c r="C29" s="46">
        <f t="shared" si="5"/>
        <v>10</v>
      </c>
    </row>
    <row r="30" spans="1:26" ht="15.75" x14ac:dyDescent="0.25">
      <c r="A30" s="47" t="s">
        <v>47</v>
      </c>
      <c r="B30" s="49">
        <f t="shared" ref="B30:C30" si="6">SUM(B27:B29)</f>
        <v>30</v>
      </c>
      <c r="C30" s="49">
        <f t="shared" si="6"/>
        <v>30</v>
      </c>
    </row>
    <row r="31" spans="1:26" ht="31.5" x14ac:dyDescent="0.25">
      <c r="A31" s="142" t="s">
        <v>410</v>
      </c>
      <c r="B31" s="45" t="s">
        <v>44</v>
      </c>
      <c r="C31" s="45" t="s">
        <v>56</v>
      </c>
    </row>
    <row r="32" spans="1:26" ht="15.75" x14ac:dyDescent="0.25">
      <c r="A32" s="46" t="s">
        <v>82</v>
      </c>
      <c r="B32" s="46">
        <v>20</v>
      </c>
      <c r="C32" s="46">
        <f t="shared" ref="C32:C33" si="7">B32*12</f>
        <v>240</v>
      </c>
    </row>
    <row r="33" spans="1:26" ht="15.75" x14ac:dyDescent="0.25">
      <c r="A33" s="46" t="s">
        <v>83</v>
      </c>
      <c r="B33" s="46">
        <v>10</v>
      </c>
      <c r="C33" s="46">
        <f t="shared" si="7"/>
        <v>120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ht="15.75" x14ac:dyDescent="0.25">
      <c r="A34" s="47" t="s">
        <v>47</v>
      </c>
      <c r="B34" s="49">
        <f t="shared" ref="B34:C34" si="8">SUM(B32:B33)</f>
        <v>30</v>
      </c>
      <c r="C34" s="49">
        <f t="shared" si="8"/>
        <v>360</v>
      </c>
    </row>
    <row r="35" spans="1:26" ht="31.5" x14ac:dyDescent="0.25">
      <c r="A35" s="142" t="s">
        <v>57</v>
      </c>
      <c r="B35" s="45" t="s">
        <v>44</v>
      </c>
      <c r="C35" s="45" t="s">
        <v>58</v>
      </c>
    </row>
    <row r="36" spans="1:26" ht="15.75" x14ac:dyDescent="0.25">
      <c r="A36" s="46" t="s">
        <v>82</v>
      </c>
      <c r="B36" s="46">
        <v>20</v>
      </c>
      <c r="C36" s="46">
        <f t="shared" ref="C36:C38" si="9">B36*6</f>
        <v>120</v>
      </c>
    </row>
    <row r="37" spans="1:26" ht="15.75" x14ac:dyDescent="0.25">
      <c r="A37" s="46" t="s">
        <v>46</v>
      </c>
      <c r="B37" s="46">
        <v>7</v>
      </c>
      <c r="C37" s="46">
        <f t="shared" si="9"/>
        <v>42</v>
      </c>
    </row>
    <row r="38" spans="1:26" ht="15.75" x14ac:dyDescent="0.25">
      <c r="A38" s="46" t="s">
        <v>83</v>
      </c>
      <c r="B38" s="46">
        <v>13</v>
      </c>
      <c r="C38" s="46">
        <f t="shared" si="9"/>
        <v>78</v>
      </c>
    </row>
    <row r="39" spans="1:26" ht="15.75" x14ac:dyDescent="0.25">
      <c r="A39" s="47" t="s">
        <v>47</v>
      </c>
      <c r="B39" s="49">
        <f t="shared" ref="B39:C39" si="10">SUM(B36:B38)</f>
        <v>40</v>
      </c>
      <c r="C39" s="49">
        <f t="shared" si="10"/>
        <v>240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ht="31.5" x14ac:dyDescent="0.25">
      <c r="A40" s="142" t="s">
        <v>59</v>
      </c>
      <c r="B40" s="45" t="s">
        <v>44</v>
      </c>
      <c r="C40" s="45" t="s">
        <v>60</v>
      </c>
    </row>
    <row r="41" spans="1:26" ht="15.75" x14ac:dyDescent="0.25">
      <c r="A41" s="46" t="s">
        <v>82</v>
      </c>
      <c r="B41" s="46">
        <v>15</v>
      </c>
      <c r="C41" s="46">
        <f t="shared" ref="C41:C44" si="11">B41*12</f>
        <v>180</v>
      </c>
    </row>
    <row r="42" spans="1:26" ht="15.75" x14ac:dyDescent="0.25">
      <c r="A42" s="46" t="s">
        <v>46</v>
      </c>
      <c r="B42" s="46">
        <v>5</v>
      </c>
      <c r="C42" s="46">
        <f t="shared" si="11"/>
        <v>60</v>
      </c>
    </row>
    <row r="43" spans="1:26" ht="15.75" x14ac:dyDescent="0.25">
      <c r="A43" s="46" t="s">
        <v>83</v>
      </c>
      <c r="B43" s="46">
        <v>10</v>
      </c>
      <c r="C43" s="46">
        <f t="shared" si="11"/>
        <v>120</v>
      </c>
    </row>
    <row r="44" spans="1:26" ht="15.75" x14ac:dyDescent="0.25">
      <c r="A44" s="47" t="s">
        <v>47</v>
      </c>
      <c r="B44" s="49">
        <f>SUM(B41:B43)</f>
        <v>30</v>
      </c>
      <c r="C44" s="49">
        <f t="shared" si="11"/>
        <v>360</v>
      </c>
    </row>
    <row r="45" spans="1:26" ht="15.75" x14ac:dyDescent="0.25">
      <c r="A45" s="142" t="s">
        <v>61</v>
      </c>
      <c r="B45" s="45" t="s">
        <v>44</v>
      </c>
      <c r="C45" s="45" t="s">
        <v>45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ht="15.75" x14ac:dyDescent="0.25">
      <c r="A46" s="47" t="s">
        <v>46</v>
      </c>
      <c r="B46" s="47">
        <v>20</v>
      </c>
      <c r="C46" s="47">
        <f t="shared" ref="C46:C47" si="12">B46*12</f>
        <v>240</v>
      </c>
    </row>
    <row r="47" spans="1:26" ht="15.75" x14ac:dyDescent="0.25">
      <c r="A47" s="47" t="s">
        <v>47</v>
      </c>
      <c r="B47" s="49">
        <v>20</v>
      </c>
      <c r="C47" s="49">
        <f t="shared" si="12"/>
        <v>240</v>
      </c>
    </row>
    <row r="48" spans="1:26" ht="31.5" x14ac:dyDescent="0.25">
      <c r="A48" s="142" t="s">
        <v>146</v>
      </c>
      <c r="B48" s="45" t="s">
        <v>44</v>
      </c>
      <c r="C48" s="45" t="s">
        <v>58</v>
      </c>
    </row>
    <row r="49" spans="1:26" ht="15.75" x14ac:dyDescent="0.25">
      <c r="A49" s="46" t="s">
        <v>82</v>
      </c>
      <c r="B49" s="46">
        <v>15</v>
      </c>
      <c r="C49" s="46">
        <f t="shared" ref="C49:C51" si="13">B49*6</f>
        <v>90</v>
      </c>
    </row>
    <row r="50" spans="1:26" ht="15.75" x14ac:dyDescent="0.25">
      <c r="A50" s="46" t="s">
        <v>46</v>
      </c>
      <c r="B50" s="46">
        <v>5</v>
      </c>
      <c r="C50" s="46">
        <f t="shared" si="13"/>
        <v>30</v>
      </c>
    </row>
    <row r="51" spans="1:26" ht="15.75" x14ac:dyDescent="0.25">
      <c r="A51" s="46" t="s">
        <v>83</v>
      </c>
      <c r="B51" s="46">
        <v>10</v>
      </c>
      <c r="C51" s="46">
        <f t="shared" si="13"/>
        <v>60</v>
      </c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15.75" x14ac:dyDescent="0.25">
      <c r="A52" s="47" t="s">
        <v>47</v>
      </c>
      <c r="B52" s="49">
        <f t="shared" ref="B52:C52" si="14">SUM(B49:B51)</f>
        <v>30</v>
      </c>
      <c r="C52" s="49">
        <f t="shared" si="14"/>
        <v>180</v>
      </c>
    </row>
    <row r="53" spans="1:26" ht="31.5" x14ac:dyDescent="0.25">
      <c r="A53" s="142" t="s">
        <v>411</v>
      </c>
      <c r="B53" s="45" t="s">
        <v>44</v>
      </c>
      <c r="C53" s="45" t="s">
        <v>63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15.75" x14ac:dyDescent="0.25">
      <c r="A54" s="46" t="s">
        <v>82</v>
      </c>
      <c r="B54" s="46">
        <v>15</v>
      </c>
      <c r="C54" s="46">
        <f t="shared" ref="C54:C56" si="15">B54*6</f>
        <v>90</v>
      </c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15.75" x14ac:dyDescent="0.25">
      <c r="A55" s="46" t="s">
        <v>46</v>
      </c>
      <c r="B55" s="46">
        <v>5</v>
      </c>
      <c r="C55" s="46">
        <f t="shared" si="15"/>
        <v>30</v>
      </c>
    </row>
    <row r="56" spans="1:26" ht="15.75" x14ac:dyDescent="0.25">
      <c r="A56" s="46" t="s">
        <v>83</v>
      </c>
      <c r="B56" s="46">
        <v>10</v>
      </c>
      <c r="C56" s="46">
        <f t="shared" si="15"/>
        <v>60</v>
      </c>
    </row>
    <row r="57" spans="1:26" ht="15.75" x14ac:dyDescent="0.25">
      <c r="A57" s="47" t="s">
        <v>47</v>
      </c>
      <c r="B57" s="49">
        <f t="shared" ref="B57:C57" si="16">SUM(B54:B56)</f>
        <v>30</v>
      </c>
      <c r="C57" s="49">
        <f t="shared" si="16"/>
        <v>180</v>
      </c>
      <c r="F57" s="51"/>
    </row>
    <row r="58" spans="1:26" ht="31.5" x14ac:dyDescent="0.25">
      <c r="A58" s="142" t="s">
        <v>64</v>
      </c>
      <c r="B58" s="45" t="s">
        <v>44</v>
      </c>
      <c r="C58" s="45" t="s">
        <v>84</v>
      </c>
    </row>
    <row r="59" spans="1:26" ht="15.75" x14ac:dyDescent="0.25">
      <c r="A59" s="46" t="s">
        <v>82</v>
      </c>
      <c r="B59" s="46">
        <v>10</v>
      </c>
      <c r="C59" s="46">
        <f t="shared" ref="C59:C61" si="17">B59*4</f>
        <v>40</v>
      </c>
    </row>
    <row r="60" spans="1:26" ht="15.75" x14ac:dyDescent="0.25">
      <c r="A60" s="46" t="s">
        <v>46</v>
      </c>
      <c r="B60" s="46">
        <v>6</v>
      </c>
      <c r="C60" s="46">
        <f t="shared" si="17"/>
        <v>24</v>
      </c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15.75" x14ac:dyDescent="0.25">
      <c r="A61" s="46" t="s">
        <v>83</v>
      </c>
      <c r="B61" s="46">
        <v>12</v>
      </c>
      <c r="C61" s="46">
        <f t="shared" si="17"/>
        <v>48</v>
      </c>
    </row>
    <row r="62" spans="1:26" ht="15.75" x14ac:dyDescent="0.25">
      <c r="A62" s="47" t="s">
        <v>47</v>
      </c>
      <c r="B62" s="49">
        <f t="shared" ref="B62:C62" si="18">SUM(B59:B61)</f>
        <v>28</v>
      </c>
      <c r="C62" s="49">
        <f t="shared" si="18"/>
        <v>112</v>
      </c>
    </row>
    <row r="63" spans="1:26" ht="31.5" x14ac:dyDescent="0.25">
      <c r="A63" s="142" t="s">
        <v>66</v>
      </c>
      <c r="B63" s="45" t="s">
        <v>44</v>
      </c>
      <c r="C63" s="45" t="s">
        <v>67</v>
      </c>
    </row>
    <row r="64" spans="1:26" ht="15.75" x14ac:dyDescent="0.25">
      <c r="A64" s="46" t="s">
        <v>82</v>
      </c>
      <c r="B64" s="46">
        <v>10</v>
      </c>
      <c r="C64" s="46">
        <f t="shared" ref="C64:C66" si="19">B64*6</f>
        <v>60</v>
      </c>
    </row>
    <row r="65" spans="1:26" ht="15.75" x14ac:dyDescent="0.25">
      <c r="A65" s="46" t="s">
        <v>46</v>
      </c>
      <c r="B65" s="46">
        <v>6</v>
      </c>
      <c r="C65" s="46">
        <f t="shared" si="19"/>
        <v>36</v>
      </c>
    </row>
    <row r="66" spans="1:26" ht="15.75" x14ac:dyDescent="0.25">
      <c r="A66" s="46" t="s">
        <v>83</v>
      </c>
      <c r="B66" s="46">
        <v>12</v>
      </c>
      <c r="C66" s="46">
        <f t="shared" si="19"/>
        <v>72</v>
      </c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15.75" x14ac:dyDescent="0.25">
      <c r="A67" s="47" t="s">
        <v>47</v>
      </c>
      <c r="B67" s="49">
        <f t="shared" ref="B67:C67" si="20">SUM(B64:B66)</f>
        <v>28</v>
      </c>
      <c r="C67" s="49">
        <f t="shared" si="20"/>
        <v>168</v>
      </c>
    </row>
    <row r="68" spans="1:26" ht="31.5" x14ac:dyDescent="0.25">
      <c r="A68" s="142" t="s">
        <v>68</v>
      </c>
      <c r="B68" s="45" t="s">
        <v>44</v>
      </c>
      <c r="C68" s="45" t="s">
        <v>69</v>
      </c>
    </row>
    <row r="69" spans="1:26" ht="15.75" x14ac:dyDescent="0.25">
      <c r="A69" s="46" t="s">
        <v>82</v>
      </c>
      <c r="B69" s="46">
        <v>10</v>
      </c>
      <c r="C69" s="46">
        <f t="shared" ref="C69:C71" si="21">B69*2</f>
        <v>20</v>
      </c>
    </row>
    <row r="70" spans="1:26" ht="15.75" x14ac:dyDescent="0.25">
      <c r="A70" s="46" t="s">
        <v>46</v>
      </c>
      <c r="B70" s="46">
        <v>6</v>
      </c>
      <c r="C70" s="46">
        <f t="shared" si="21"/>
        <v>12</v>
      </c>
    </row>
    <row r="71" spans="1:26" ht="15.75" x14ac:dyDescent="0.25">
      <c r="A71" s="46" t="s">
        <v>83</v>
      </c>
      <c r="B71" s="46">
        <v>12</v>
      </c>
      <c r="C71" s="46">
        <f t="shared" si="21"/>
        <v>24</v>
      </c>
    </row>
    <row r="72" spans="1:26" ht="15.75" x14ac:dyDescent="0.25">
      <c r="A72" s="47" t="s">
        <v>47</v>
      </c>
      <c r="B72" s="49">
        <f t="shared" ref="B72:C72" si="22">SUM(B69:B71)</f>
        <v>28</v>
      </c>
      <c r="C72" s="49">
        <f t="shared" si="22"/>
        <v>56</v>
      </c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31.5" x14ac:dyDescent="0.25">
      <c r="A73" s="142" t="s">
        <v>70</v>
      </c>
      <c r="B73" s="45" t="s">
        <v>44</v>
      </c>
      <c r="C73" s="45" t="s">
        <v>69</v>
      </c>
    </row>
    <row r="74" spans="1:26" ht="15.75" x14ac:dyDescent="0.25">
      <c r="A74" s="46" t="s">
        <v>82</v>
      </c>
      <c r="B74" s="46">
        <v>10</v>
      </c>
      <c r="C74" s="46">
        <f t="shared" ref="C74:C76" si="23">B74*2</f>
        <v>20</v>
      </c>
    </row>
    <row r="75" spans="1:26" ht="15.75" x14ac:dyDescent="0.25">
      <c r="A75" s="46" t="s">
        <v>46</v>
      </c>
      <c r="B75" s="46">
        <v>6</v>
      </c>
      <c r="C75" s="46">
        <f t="shared" si="23"/>
        <v>12</v>
      </c>
    </row>
    <row r="76" spans="1:26" ht="15.75" x14ac:dyDescent="0.25">
      <c r="A76" s="46" t="s">
        <v>83</v>
      </c>
      <c r="B76" s="46">
        <v>12</v>
      </c>
      <c r="C76" s="46">
        <f t="shared" si="23"/>
        <v>24</v>
      </c>
    </row>
    <row r="77" spans="1:26" ht="15.75" x14ac:dyDescent="0.25">
      <c r="A77" s="47" t="s">
        <v>47</v>
      </c>
      <c r="B77" s="49">
        <f t="shared" ref="B77:C77" si="24">SUM(B74:B76)</f>
        <v>28</v>
      </c>
      <c r="C77" s="49">
        <f t="shared" si="24"/>
        <v>56</v>
      </c>
    </row>
    <row r="78" spans="1:26" ht="31.5" x14ac:dyDescent="0.25">
      <c r="A78" s="142" t="s">
        <v>71</v>
      </c>
      <c r="B78" s="45" t="s">
        <v>44</v>
      </c>
      <c r="C78" s="45" t="s">
        <v>67</v>
      </c>
    </row>
    <row r="79" spans="1:26" ht="15.75" x14ac:dyDescent="0.25">
      <c r="A79" s="46" t="s">
        <v>82</v>
      </c>
      <c r="B79" s="46">
        <v>10</v>
      </c>
      <c r="C79" s="46">
        <f t="shared" ref="C79:C81" si="25">B79*6</f>
        <v>60</v>
      </c>
    </row>
    <row r="80" spans="1:26" ht="15.75" x14ac:dyDescent="0.25">
      <c r="A80" s="46" t="s">
        <v>46</v>
      </c>
      <c r="B80" s="46">
        <v>6</v>
      </c>
      <c r="C80" s="46">
        <f t="shared" si="25"/>
        <v>36</v>
      </c>
    </row>
    <row r="81" spans="1:26" ht="15.75" x14ac:dyDescent="0.25">
      <c r="A81" s="46" t="s">
        <v>83</v>
      </c>
      <c r="B81" s="46">
        <v>12</v>
      </c>
      <c r="C81" s="46">
        <f t="shared" si="25"/>
        <v>72</v>
      </c>
    </row>
    <row r="82" spans="1:26" ht="15.75" x14ac:dyDescent="0.25">
      <c r="A82" s="47" t="s">
        <v>47</v>
      </c>
      <c r="B82" s="49">
        <f t="shared" ref="B82:C82" si="26">SUM(B79:B81)</f>
        <v>28</v>
      </c>
      <c r="C82" s="49">
        <f t="shared" si="26"/>
        <v>168</v>
      </c>
    </row>
    <row r="83" spans="1:26" ht="31.5" x14ac:dyDescent="0.25">
      <c r="A83" s="142" t="s">
        <v>72</v>
      </c>
      <c r="B83" s="45" t="s">
        <v>44</v>
      </c>
      <c r="C83" s="45" t="s">
        <v>73</v>
      </c>
    </row>
    <row r="84" spans="1:26" ht="15.75" x14ac:dyDescent="0.25">
      <c r="A84" s="46" t="s">
        <v>82</v>
      </c>
      <c r="B84" s="46">
        <v>10</v>
      </c>
      <c r="C84" s="46">
        <f t="shared" ref="C84:C87" si="27">B84*6</f>
        <v>60</v>
      </c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15.75" x14ac:dyDescent="0.25">
      <c r="A85" s="46" t="s">
        <v>46</v>
      </c>
      <c r="B85" s="46">
        <v>6</v>
      </c>
      <c r="C85" s="46">
        <f t="shared" si="27"/>
        <v>36</v>
      </c>
    </row>
    <row r="86" spans="1:26" ht="15.75" x14ac:dyDescent="0.25">
      <c r="A86" s="46" t="s">
        <v>83</v>
      </c>
      <c r="B86" s="46">
        <v>12</v>
      </c>
      <c r="C86" s="46">
        <f t="shared" si="27"/>
        <v>72</v>
      </c>
    </row>
    <row r="87" spans="1:26" ht="15.75" x14ac:dyDescent="0.25">
      <c r="A87" s="47" t="s">
        <v>47</v>
      </c>
      <c r="B87" s="49">
        <f>SUM(B84:B86)</f>
        <v>28</v>
      </c>
      <c r="C87" s="47">
        <f t="shared" si="27"/>
        <v>168</v>
      </c>
    </row>
    <row r="88" spans="1:26" ht="31.5" x14ac:dyDescent="0.25">
      <c r="A88" s="142" t="s">
        <v>74</v>
      </c>
      <c r="B88" s="45" t="s">
        <v>44</v>
      </c>
      <c r="C88" s="45" t="s">
        <v>69</v>
      </c>
    </row>
    <row r="89" spans="1:26" ht="15.75" x14ac:dyDescent="0.25">
      <c r="A89" s="46" t="s">
        <v>82</v>
      </c>
      <c r="B89" s="46">
        <v>30</v>
      </c>
      <c r="C89" s="46">
        <f t="shared" ref="C89:C91" si="28">B89*2</f>
        <v>60</v>
      </c>
    </row>
    <row r="90" spans="1:26" ht="15.75" x14ac:dyDescent="0.25">
      <c r="A90" s="46" t="s">
        <v>46</v>
      </c>
      <c r="B90" s="46">
        <v>30</v>
      </c>
      <c r="C90" s="46">
        <f t="shared" si="28"/>
        <v>60</v>
      </c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15.75" x14ac:dyDescent="0.25">
      <c r="A91" s="46" t="s">
        <v>83</v>
      </c>
      <c r="B91" s="46">
        <v>20</v>
      </c>
      <c r="C91" s="46">
        <f t="shared" si="28"/>
        <v>40</v>
      </c>
    </row>
    <row r="92" spans="1:26" ht="15.75" x14ac:dyDescent="0.25">
      <c r="A92" s="47" t="s">
        <v>47</v>
      </c>
      <c r="B92" s="49">
        <f t="shared" ref="B92:C92" si="29">SUM(B89:B91)</f>
        <v>80</v>
      </c>
      <c r="C92" s="49">
        <f t="shared" si="29"/>
        <v>160</v>
      </c>
    </row>
    <row r="93" spans="1:26" ht="15.75" x14ac:dyDescent="0.25">
      <c r="A93" s="142" t="s">
        <v>75</v>
      </c>
      <c r="B93" s="45" t="s">
        <v>44</v>
      </c>
      <c r="C93" s="45" t="s">
        <v>76</v>
      </c>
    </row>
    <row r="94" spans="1:26" ht="15.75" x14ac:dyDescent="0.25">
      <c r="A94" s="46" t="s">
        <v>82</v>
      </c>
      <c r="B94" s="46">
        <v>12</v>
      </c>
      <c r="C94" s="46">
        <f t="shared" ref="C94:C96" si="30">B94*2</f>
        <v>24</v>
      </c>
    </row>
    <row r="95" spans="1:26" ht="15.75" x14ac:dyDescent="0.25">
      <c r="A95" s="46" t="s">
        <v>46</v>
      </c>
      <c r="B95" s="46">
        <v>7</v>
      </c>
      <c r="C95" s="46">
        <f t="shared" si="30"/>
        <v>14</v>
      </c>
    </row>
    <row r="96" spans="1:26" ht="15.75" x14ac:dyDescent="0.25">
      <c r="A96" s="46" t="s">
        <v>83</v>
      </c>
      <c r="B96" s="46">
        <v>11</v>
      </c>
      <c r="C96" s="46">
        <f t="shared" si="30"/>
        <v>22</v>
      </c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15.75" x14ac:dyDescent="0.25">
      <c r="A97" s="47" t="s">
        <v>47</v>
      </c>
      <c r="B97" s="49">
        <f t="shared" ref="B97:C97" si="31">SUM(B94:B96)</f>
        <v>30</v>
      </c>
      <c r="C97" s="49">
        <f t="shared" si="31"/>
        <v>60</v>
      </c>
    </row>
    <row r="98" spans="1:26" ht="31.5" x14ac:dyDescent="0.25">
      <c r="A98" s="142" t="s">
        <v>77</v>
      </c>
      <c r="B98" s="45" t="s">
        <v>44</v>
      </c>
      <c r="C98" s="45" t="s">
        <v>85</v>
      </c>
    </row>
    <row r="99" spans="1:26" ht="15.75" x14ac:dyDescent="0.25">
      <c r="A99" s="46" t="s">
        <v>82</v>
      </c>
      <c r="B99" s="46">
        <v>12</v>
      </c>
      <c r="C99" s="46">
        <f t="shared" ref="C99:C102" si="32">B99*2</f>
        <v>24</v>
      </c>
    </row>
    <row r="100" spans="1:26" ht="15.75" x14ac:dyDescent="0.25">
      <c r="A100" s="46" t="s">
        <v>46</v>
      </c>
      <c r="B100" s="46">
        <v>7</v>
      </c>
      <c r="C100" s="46">
        <f t="shared" si="32"/>
        <v>14</v>
      </c>
    </row>
    <row r="101" spans="1:26" ht="15.75" x14ac:dyDescent="0.25">
      <c r="A101" s="46" t="s">
        <v>83</v>
      </c>
      <c r="B101" s="46">
        <v>11</v>
      </c>
      <c r="C101" s="46">
        <f t="shared" si="32"/>
        <v>22</v>
      </c>
    </row>
    <row r="102" spans="1:26" ht="15.75" x14ac:dyDescent="0.25">
      <c r="A102" s="47" t="s">
        <v>47</v>
      </c>
      <c r="B102" s="49">
        <f>SUM(B99:B101)</f>
        <v>30</v>
      </c>
      <c r="C102" s="49">
        <f t="shared" si="32"/>
        <v>60</v>
      </c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15.75" x14ac:dyDescent="0.25">
      <c r="A103" s="142" t="s">
        <v>78</v>
      </c>
      <c r="B103" s="45" t="s">
        <v>44</v>
      </c>
      <c r="C103" s="45" t="s">
        <v>79</v>
      </c>
    </row>
    <row r="104" spans="1:26" ht="15.75" x14ac:dyDescent="0.25">
      <c r="A104" s="46" t="s">
        <v>82</v>
      </c>
      <c r="B104" s="46">
        <v>12</v>
      </c>
      <c r="C104" s="46">
        <f t="shared" ref="C104:C105" si="33">B104*1</f>
        <v>12</v>
      </c>
    </row>
    <row r="105" spans="1:26" ht="15.75" x14ac:dyDescent="0.25">
      <c r="A105" s="46" t="s">
        <v>83</v>
      </c>
      <c r="B105" s="46">
        <v>28</v>
      </c>
      <c r="C105" s="46">
        <f t="shared" si="33"/>
        <v>28</v>
      </c>
    </row>
    <row r="106" spans="1:26" ht="15.75" x14ac:dyDescent="0.25">
      <c r="A106" s="47" t="s">
        <v>46</v>
      </c>
      <c r="B106" s="49">
        <f t="shared" ref="B106:C106" si="34">SUM(B104:B105)</f>
        <v>40</v>
      </c>
      <c r="C106" s="49">
        <f t="shared" si="34"/>
        <v>40</v>
      </c>
    </row>
    <row r="107" spans="1:26" ht="15.75" customHeight="1" x14ac:dyDescent="0.25">
      <c r="A107" s="16"/>
      <c r="B107" s="16"/>
      <c r="C107" s="16"/>
    </row>
    <row r="108" spans="1:26" ht="15.75" customHeight="1" x14ac:dyDescent="0.25">
      <c r="A108" s="16"/>
      <c r="B108" s="16"/>
      <c r="C108" s="52">
        <f>SUM(C14,C17,C21,C25,C30,C34,C39,C44,C47,C52,C57,C62,C67,C72,C77,C82,C87,C92,C97,C102,C106)</f>
        <v>3806</v>
      </c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30" customHeight="1" x14ac:dyDescent="0.25">
      <c r="A109" s="16"/>
      <c r="B109" s="16"/>
      <c r="C109" s="16"/>
    </row>
    <row r="110" spans="1:26" ht="14.25" customHeight="1" x14ac:dyDescent="0.25">
      <c r="A110" s="16"/>
      <c r="B110" s="16"/>
      <c r="C110" s="16"/>
    </row>
    <row r="111" spans="1:26" ht="15.75" customHeight="1" x14ac:dyDescent="0.25">
      <c r="A111" s="16"/>
      <c r="B111" s="16"/>
      <c r="C111" s="16"/>
    </row>
    <row r="112" spans="1:26" ht="15.75" customHeight="1" x14ac:dyDescent="0.25">
      <c r="A112" s="16"/>
      <c r="B112" s="16"/>
      <c r="C112" s="16"/>
    </row>
    <row r="113" spans="1:26" ht="15.75" customHeight="1" x14ac:dyDescent="0.25">
      <c r="A113" s="16"/>
      <c r="B113" s="16"/>
      <c r="C113" s="16"/>
    </row>
    <row r="114" spans="1:26" ht="15.75" customHeight="1" x14ac:dyDescent="0.25">
      <c r="A114" s="16"/>
      <c r="B114" s="16"/>
      <c r="C114" s="16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30" customHeight="1" x14ac:dyDescent="0.25">
      <c r="A115" s="16"/>
      <c r="B115" s="16"/>
      <c r="C115" s="16"/>
    </row>
    <row r="116" spans="1:26" ht="14.25" customHeight="1" x14ac:dyDescent="0.25">
      <c r="A116" s="16"/>
      <c r="B116" s="16"/>
      <c r="C116" s="16"/>
    </row>
    <row r="117" spans="1:26" ht="15.75" customHeight="1" x14ac:dyDescent="0.25">
      <c r="A117" s="16"/>
      <c r="B117" s="16"/>
      <c r="C117" s="16"/>
    </row>
    <row r="118" spans="1:26" ht="15.75" customHeight="1" x14ac:dyDescent="0.25">
      <c r="A118" s="16"/>
      <c r="B118" s="16"/>
      <c r="C118" s="16"/>
    </row>
    <row r="119" spans="1:26" ht="15.75" customHeight="1" x14ac:dyDescent="0.25">
      <c r="A119" s="16"/>
      <c r="B119" s="16"/>
      <c r="C119" s="16"/>
    </row>
    <row r="120" spans="1:26" ht="15.75" customHeight="1" x14ac:dyDescent="0.25">
      <c r="A120" s="16"/>
      <c r="B120" s="16"/>
      <c r="C120" s="16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30" customHeight="1" x14ac:dyDescent="0.25">
      <c r="A121" s="16"/>
      <c r="B121" s="16"/>
      <c r="C121" s="16"/>
    </row>
    <row r="122" spans="1:26" ht="14.25" customHeight="1" x14ac:dyDescent="0.25">
      <c r="A122" s="16"/>
      <c r="B122" s="16"/>
      <c r="C122" s="16"/>
    </row>
    <row r="123" spans="1:26" ht="15.75" customHeight="1" x14ac:dyDescent="0.25">
      <c r="A123" s="16"/>
      <c r="B123" s="16"/>
      <c r="C123" s="16"/>
    </row>
    <row r="124" spans="1:26" ht="15.75" customHeight="1" x14ac:dyDescent="0.25">
      <c r="A124" s="16"/>
      <c r="B124" s="16"/>
      <c r="C124" s="16"/>
    </row>
    <row r="125" spans="1:26" ht="15.75" customHeight="1" x14ac:dyDescent="0.25">
      <c r="A125" s="16"/>
      <c r="B125" s="16"/>
      <c r="C125" s="16"/>
    </row>
    <row r="126" spans="1:26" ht="15.75" customHeight="1" x14ac:dyDescent="0.25">
      <c r="A126" s="16"/>
      <c r="B126" s="16"/>
      <c r="C126" s="16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15.75" customHeight="1" x14ac:dyDescent="0.25">
      <c r="A127" s="16"/>
      <c r="B127" s="16"/>
      <c r="C127" s="16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15.75" customHeight="1" x14ac:dyDescent="0.25">
      <c r="A128" s="16"/>
      <c r="B128" s="16"/>
      <c r="C128" s="16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3" ht="15.75" customHeight="1" x14ac:dyDescent="0.25">
      <c r="A129" s="16"/>
      <c r="B129" s="16"/>
      <c r="C129" s="16"/>
    </row>
    <row r="130" spans="1:3" ht="15.75" customHeight="1" x14ac:dyDescent="0.25">
      <c r="A130" s="16"/>
      <c r="B130" s="16"/>
      <c r="C130" s="16"/>
    </row>
    <row r="131" spans="1:3" ht="15.75" customHeight="1" x14ac:dyDescent="0.25">
      <c r="A131" s="16"/>
      <c r="B131" s="16"/>
      <c r="C131" s="16"/>
    </row>
    <row r="132" spans="1:3" ht="15.75" customHeight="1" x14ac:dyDescent="0.25">
      <c r="A132" s="16"/>
      <c r="B132" s="16"/>
      <c r="C132" s="16"/>
    </row>
    <row r="133" spans="1:3" ht="15.75" customHeight="1" x14ac:dyDescent="0.25">
      <c r="A133" s="16"/>
      <c r="B133" s="16"/>
      <c r="C133" s="16"/>
    </row>
    <row r="134" spans="1:3" ht="15.75" customHeight="1" x14ac:dyDescent="0.25">
      <c r="A134" s="16"/>
      <c r="B134" s="16"/>
      <c r="C134" s="16"/>
    </row>
    <row r="135" spans="1:3" ht="15.75" customHeight="1" x14ac:dyDescent="0.25">
      <c r="A135" s="16"/>
      <c r="B135" s="16"/>
      <c r="C135" s="16"/>
    </row>
    <row r="136" spans="1:3" ht="15.75" customHeight="1" x14ac:dyDescent="0.25">
      <c r="A136" s="16"/>
      <c r="B136" s="16"/>
      <c r="C136" s="16"/>
    </row>
    <row r="137" spans="1:3" ht="15.75" customHeight="1" x14ac:dyDescent="0.25">
      <c r="A137" s="16"/>
      <c r="B137" s="16"/>
      <c r="C137" s="16"/>
    </row>
    <row r="138" spans="1:3" ht="15.75" customHeight="1" x14ac:dyDescent="0.25">
      <c r="A138" s="16"/>
      <c r="B138" s="16"/>
      <c r="C138" s="16"/>
    </row>
    <row r="139" spans="1:3" ht="15.75" customHeight="1" x14ac:dyDescent="0.25">
      <c r="A139" s="16"/>
      <c r="B139" s="16"/>
      <c r="C139" s="16"/>
    </row>
    <row r="140" spans="1:3" ht="15.75" customHeight="1" x14ac:dyDescent="0.25">
      <c r="A140" s="16"/>
      <c r="B140" s="16"/>
      <c r="C140" s="16"/>
    </row>
    <row r="141" spans="1:3" ht="15.75" customHeight="1" x14ac:dyDescent="0.25">
      <c r="A141" s="16"/>
      <c r="B141" s="16"/>
      <c r="C141" s="16"/>
    </row>
    <row r="142" spans="1:3" ht="15.75" customHeight="1" x14ac:dyDescent="0.25">
      <c r="A142" s="16"/>
      <c r="B142" s="16"/>
      <c r="C142" s="16"/>
    </row>
    <row r="143" spans="1:3" ht="15.75" customHeight="1" x14ac:dyDescent="0.25">
      <c r="A143" s="16"/>
      <c r="B143" s="16"/>
      <c r="C143" s="16"/>
    </row>
    <row r="144" spans="1:3" ht="15.75" customHeight="1" x14ac:dyDescent="0.25">
      <c r="A144" s="16"/>
      <c r="B144" s="16"/>
      <c r="C144" s="16"/>
    </row>
    <row r="145" spans="1:3" ht="15.75" customHeight="1" x14ac:dyDescent="0.25">
      <c r="A145" s="16"/>
      <c r="B145" s="16"/>
      <c r="C145" s="16"/>
    </row>
    <row r="146" spans="1:3" ht="15.75" customHeight="1" x14ac:dyDescent="0.25">
      <c r="A146" s="16"/>
      <c r="B146" s="16"/>
      <c r="C146" s="16"/>
    </row>
    <row r="147" spans="1:3" ht="15.75" customHeight="1" x14ac:dyDescent="0.25">
      <c r="A147" s="16"/>
      <c r="B147" s="16"/>
      <c r="C147" s="16"/>
    </row>
    <row r="148" spans="1:3" ht="15.75" customHeight="1" x14ac:dyDescent="0.25">
      <c r="A148" s="16"/>
      <c r="B148" s="16"/>
      <c r="C148" s="16"/>
    </row>
    <row r="149" spans="1:3" ht="15.75" customHeight="1" x14ac:dyDescent="0.25">
      <c r="A149" s="16"/>
      <c r="B149" s="16"/>
      <c r="C149" s="16"/>
    </row>
    <row r="150" spans="1:3" ht="15.75" customHeight="1" x14ac:dyDescent="0.25">
      <c r="A150" s="16"/>
      <c r="B150" s="16"/>
      <c r="C150" s="16"/>
    </row>
    <row r="151" spans="1:3" ht="15.75" customHeight="1" x14ac:dyDescent="0.25">
      <c r="A151" s="16"/>
      <c r="B151" s="16"/>
      <c r="C151" s="16"/>
    </row>
    <row r="152" spans="1:3" ht="15.75" customHeight="1" x14ac:dyDescent="0.25">
      <c r="A152" s="16"/>
      <c r="B152" s="16"/>
      <c r="C152" s="16"/>
    </row>
    <row r="153" spans="1:3" ht="15.75" customHeight="1" x14ac:dyDescent="0.25">
      <c r="A153" s="16"/>
      <c r="B153" s="16"/>
      <c r="C153" s="16"/>
    </row>
    <row r="154" spans="1:3" ht="15.75" customHeight="1" x14ac:dyDescent="0.25">
      <c r="A154" s="16"/>
      <c r="B154" s="16"/>
      <c r="C154" s="16"/>
    </row>
    <row r="155" spans="1:3" ht="15.75" customHeight="1" x14ac:dyDescent="0.25">
      <c r="A155" s="16"/>
      <c r="B155" s="16"/>
      <c r="C155" s="16"/>
    </row>
    <row r="156" spans="1:3" ht="15.75" customHeight="1" x14ac:dyDescent="0.25">
      <c r="A156" s="16"/>
      <c r="B156" s="16"/>
      <c r="C156" s="16"/>
    </row>
    <row r="157" spans="1:3" ht="15.75" customHeight="1" x14ac:dyDescent="0.25">
      <c r="A157" s="16"/>
      <c r="B157" s="16"/>
      <c r="C157" s="16"/>
    </row>
    <row r="158" spans="1:3" ht="15.75" customHeight="1" x14ac:dyDescent="0.25">
      <c r="A158" s="16"/>
      <c r="B158" s="16"/>
      <c r="C158" s="16"/>
    </row>
    <row r="159" spans="1:3" ht="15.75" customHeight="1" x14ac:dyDescent="0.25">
      <c r="A159" s="16"/>
      <c r="B159" s="16"/>
      <c r="C159" s="16"/>
    </row>
    <row r="160" spans="1:3" ht="15.75" customHeight="1" x14ac:dyDescent="0.25">
      <c r="A160" s="16"/>
      <c r="B160" s="16"/>
      <c r="C160" s="16"/>
    </row>
    <row r="161" spans="1:3" ht="15.75" customHeight="1" x14ac:dyDescent="0.25">
      <c r="A161" s="16"/>
      <c r="B161" s="16"/>
      <c r="C161" s="16"/>
    </row>
    <row r="162" spans="1:3" ht="15.75" customHeight="1" x14ac:dyDescent="0.25">
      <c r="A162" s="16"/>
      <c r="B162" s="16"/>
      <c r="C162" s="16"/>
    </row>
    <row r="163" spans="1:3" ht="15.75" customHeight="1" x14ac:dyDescent="0.25">
      <c r="A163" s="16"/>
      <c r="B163" s="16"/>
      <c r="C163" s="16"/>
    </row>
    <row r="164" spans="1:3" ht="15.75" customHeight="1" x14ac:dyDescent="0.25">
      <c r="A164" s="16"/>
      <c r="B164" s="16"/>
      <c r="C164" s="16"/>
    </row>
    <row r="165" spans="1:3" ht="15.75" customHeight="1" x14ac:dyDescent="0.25">
      <c r="A165" s="16"/>
      <c r="B165" s="16"/>
      <c r="C165" s="16"/>
    </row>
    <row r="166" spans="1:3" ht="15.75" customHeight="1" x14ac:dyDescent="0.25">
      <c r="A166" s="16"/>
      <c r="B166" s="16"/>
      <c r="C166" s="16"/>
    </row>
    <row r="167" spans="1:3" ht="15.75" customHeight="1" x14ac:dyDescent="0.25">
      <c r="A167" s="16"/>
      <c r="B167" s="16"/>
      <c r="C167" s="16"/>
    </row>
    <row r="168" spans="1:3" ht="15.75" customHeight="1" x14ac:dyDescent="0.25">
      <c r="A168" s="16"/>
      <c r="B168" s="16"/>
      <c r="C168" s="16"/>
    </row>
    <row r="169" spans="1:3" ht="15.75" customHeight="1" x14ac:dyDescent="0.25">
      <c r="A169" s="16"/>
      <c r="B169" s="16"/>
      <c r="C169" s="16"/>
    </row>
    <row r="170" spans="1:3" ht="15.75" customHeight="1" x14ac:dyDescent="0.25">
      <c r="A170" s="16"/>
      <c r="B170" s="16"/>
      <c r="C170" s="16"/>
    </row>
    <row r="171" spans="1:3" ht="15.75" customHeight="1" x14ac:dyDescent="0.25">
      <c r="A171" s="16"/>
      <c r="B171" s="16"/>
      <c r="C171" s="16"/>
    </row>
    <row r="172" spans="1:3" ht="15.75" customHeight="1" x14ac:dyDescent="0.25">
      <c r="A172" s="16"/>
      <c r="B172" s="16"/>
      <c r="C172" s="16"/>
    </row>
    <row r="173" spans="1:3" ht="15.75" customHeight="1" x14ac:dyDescent="0.25">
      <c r="A173" s="16"/>
      <c r="B173" s="16"/>
      <c r="C173" s="16"/>
    </row>
    <row r="174" spans="1:3" ht="15.75" customHeight="1" x14ac:dyDescent="0.25">
      <c r="A174" s="16"/>
      <c r="B174" s="16"/>
      <c r="C174" s="16"/>
    </row>
    <row r="175" spans="1:3" ht="15.75" customHeight="1" x14ac:dyDescent="0.25">
      <c r="A175" s="16"/>
      <c r="B175" s="16"/>
      <c r="C175" s="16"/>
    </row>
    <row r="176" spans="1:3" ht="15.75" customHeight="1" x14ac:dyDescent="0.25">
      <c r="A176" s="16"/>
      <c r="B176" s="16"/>
      <c r="C176" s="16"/>
    </row>
    <row r="177" spans="1:3" ht="15.75" customHeight="1" x14ac:dyDescent="0.25">
      <c r="A177" s="16"/>
      <c r="B177" s="16"/>
      <c r="C177" s="16"/>
    </row>
    <row r="178" spans="1:3" ht="15.75" customHeight="1" x14ac:dyDescent="0.25">
      <c r="A178" s="16"/>
      <c r="B178" s="16"/>
      <c r="C178" s="16"/>
    </row>
    <row r="179" spans="1:3" ht="15.75" customHeight="1" x14ac:dyDescent="0.25">
      <c r="A179" s="16"/>
      <c r="B179" s="16"/>
      <c r="C179" s="16"/>
    </row>
    <row r="180" spans="1:3" ht="15.75" customHeight="1" x14ac:dyDescent="0.25">
      <c r="A180" s="16"/>
      <c r="B180" s="16"/>
      <c r="C180" s="16"/>
    </row>
    <row r="181" spans="1:3" ht="15.75" customHeight="1" x14ac:dyDescent="0.25">
      <c r="A181" s="16"/>
      <c r="B181" s="16"/>
      <c r="C181" s="16"/>
    </row>
    <row r="182" spans="1:3" ht="15.75" customHeight="1" x14ac:dyDescent="0.25">
      <c r="A182" s="16"/>
      <c r="B182" s="16"/>
      <c r="C182" s="16"/>
    </row>
    <row r="183" spans="1:3" ht="15.75" customHeight="1" x14ac:dyDescent="0.25">
      <c r="A183" s="16"/>
      <c r="B183" s="16"/>
      <c r="C183" s="16"/>
    </row>
    <row r="184" spans="1:3" ht="15.75" customHeight="1" x14ac:dyDescent="0.25">
      <c r="A184" s="16"/>
      <c r="B184" s="16"/>
      <c r="C184" s="16"/>
    </row>
    <row r="185" spans="1:3" ht="15.75" customHeight="1" x14ac:dyDescent="0.25">
      <c r="A185" s="16"/>
      <c r="B185" s="16"/>
      <c r="C185" s="16"/>
    </row>
    <row r="186" spans="1:3" ht="15.75" customHeight="1" x14ac:dyDescent="0.25">
      <c r="A186" s="16"/>
      <c r="B186" s="16"/>
      <c r="C186" s="16"/>
    </row>
    <row r="187" spans="1:3" ht="15.75" customHeight="1" x14ac:dyDescent="0.25">
      <c r="A187" s="16"/>
      <c r="B187" s="16"/>
      <c r="C187" s="16"/>
    </row>
    <row r="188" spans="1:3" ht="15.75" customHeight="1" x14ac:dyDescent="0.25">
      <c r="A188" s="16"/>
      <c r="B188" s="16"/>
      <c r="C188" s="16"/>
    </row>
    <row r="189" spans="1:3" ht="15.75" customHeight="1" x14ac:dyDescent="0.25">
      <c r="A189" s="16"/>
      <c r="B189" s="16"/>
      <c r="C189" s="16"/>
    </row>
    <row r="190" spans="1:3" ht="15.75" customHeight="1" x14ac:dyDescent="0.25">
      <c r="A190" s="16"/>
      <c r="B190" s="16"/>
      <c r="C190" s="16"/>
    </row>
    <row r="191" spans="1:3" ht="15.75" customHeight="1" x14ac:dyDescent="0.25">
      <c r="A191" s="16"/>
      <c r="B191" s="16"/>
      <c r="C191" s="16"/>
    </row>
    <row r="192" spans="1:3" ht="15.75" customHeight="1" x14ac:dyDescent="0.25">
      <c r="A192" s="16"/>
      <c r="B192" s="16"/>
      <c r="C192" s="16"/>
    </row>
    <row r="193" spans="1:3" ht="15.75" customHeight="1" x14ac:dyDescent="0.25">
      <c r="A193" s="16"/>
      <c r="B193" s="16"/>
      <c r="C193" s="16"/>
    </row>
    <row r="194" spans="1:3" ht="15.75" customHeight="1" x14ac:dyDescent="0.25">
      <c r="A194" s="16"/>
      <c r="B194" s="16"/>
      <c r="C194" s="16"/>
    </row>
    <row r="195" spans="1:3" ht="15.75" customHeight="1" x14ac:dyDescent="0.25">
      <c r="A195" s="16"/>
      <c r="B195" s="16"/>
      <c r="C195" s="16"/>
    </row>
    <row r="196" spans="1:3" ht="15.75" customHeight="1" x14ac:dyDescent="0.25">
      <c r="A196" s="16"/>
      <c r="B196" s="16"/>
      <c r="C196" s="16"/>
    </row>
    <row r="197" spans="1:3" ht="15.75" customHeight="1" x14ac:dyDescent="0.25">
      <c r="A197" s="16"/>
      <c r="B197" s="16"/>
      <c r="C197" s="16"/>
    </row>
    <row r="198" spans="1:3" ht="15.75" customHeight="1" x14ac:dyDescent="0.25">
      <c r="A198" s="16"/>
      <c r="B198" s="16"/>
      <c r="C198" s="16"/>
    </row>
    <row r="199" spans="1:3" ht="15.75" customHeight="1" x14ac:dyDescent="0.25">
      <c r="A199" s="16"/>
      <c r="B199" s="16"/>
      <c r="C199" s="16"/>
    </row>
    <row r="200" spans="1:3" ht="15.75" customHeight="1" x14ac:dyDescent="0.25">
      <c r="A200" s="16"/>
      <c r="B200" s="16"/>
      <c r="C200" s="16"/>
    </row>
    <row r="201" spans="1:3" ht="15.75" customHeight="1" x14ac:dyDescent="0.25">
      <c r="A201" s="16"/>
      <c r="B201" s="16"/>
      <c r="C201" s="16"/>
    </row>
    <row r="202" spans="1:3" ht="15.75" customHeight="1" x14ac:dyDescent="0.25">
      <c r="A202" s="16"/>
      <c r="B202" s="16"/>
      <c r="C202" s="16"/>
    </row>
    <row r="203" spans="1:3" ht="15.75" customHeight="1" x14ac:dyDescent="0.25">
      <c r="A203" s="16"/>
      <c r="B203" s="16"/>
      <c r="C203" s="16"/>
    </row>
    <row r="204" spans="1:3" ht="15.75" customHeight="1" x14ac:dyDescent="0.25">
      <c r="A204" s="16"/>
      <c r="B204" s="16"/>
      <c r="C204" s="16"/>
    </row>
    <row r="205" spans="1:3" ht="15.75" customHeight="1" x14ac:dyDescent="0.25">
      <c r="A205" s="16"/>
      <c r="B205" s="16"/>
      <c r="C205" s="16"/>
    </row>
    <row r="206" spans="1:3" ht="15.75" customHeight="1" x14ac:dyDescent="0.25">
      <c r="A206" s="16"/>
      <c r="B206" s="16"/>
      <c r="C206" s="16"/>
    </row>
    <row r="207" spans="1:3" ht="15.75" customHeight="1" x14ac:dyDescent="0.25">
      <c r="A207" s="16"/>
      <c r="B207" s="16"/>
      <c r="C207" s="16"/>
    </row>
    <row r="208" spans="1:3" ht="15.75" customHeight="1" x14ac:dyDescent="0.25">
      <c r="A208" s="16"/>
      <c r="B208" s="16"/>
      <c r="C208" s="16"/>
    </row>
    <row r="209" spans="1:3" ht="15.75" customHeight="1" x14ac:dyDescent="0.25">
      <c r="A209" s="16"/>
      <c r="B209" s="16"/>
      <c r="C209" s="16"/>
    </row>
    <row r="210" spans="1:3" ht="15.75" customHeight="1" x14ac:dyDescent="0.25">
      <c r="A210" s="16"/>
      <c r="B210" s="16"/>
      <c r="C210" s="16"/>
    </row>
    <row r="211" spans="1:3" ht="15.75" customHeight="1" x14ac:dyDescent="0.25">
      <c r="A211" s="16"/>
      <c r="B211" s="16"/>
      <c r="C211" s="16"/>
    </row>
    <row r="212" spans="1:3" ht="15.75" customHeight="1" x14ac:dyDescent="0.25">
      <c r="A212" s="16"/>
      <c r="B212" s="16"/>
      <c r="C212" s="16"/>
    </row>
    <row r="213" spans="1:3" ht="15.75" customHeight="1" x14ac:dyDescent="0.25">
      <c r="A213" s="16"/>
      <c r="B213" s="16"/>
      <c r="C213" s="16"/>
    </row>
    <row r="214" spans="1:3" ht="15.75" customHeight="1" x14ac:dyDescent="0.25">
      <c r="A214" s="16"/>
      <c r="B214" s="16"/>
      <c r="C214" s="16"/>
    </row>
    <row r="215" spans="1:3" ht="15.75" customHeight="1" x14ac:dyDescent="0.25">
      <c r="A215" s="16"/>
      <c r="B215" s="16"/>
      <c r="C215" s="16"/>
    </row>
    <row r="216" spans="1:3" ht="15.75" customHeight="1" x14ac:dyDescent="0.25">
      <c r="A216" s="16"/>
      <c r="B216" s="16"/>
      <c r="C216" s="16"/>
    </row>
    <row r="217" spans="1:3" ht="15.75" customHeight="1" x14ac:dyDescent="0.25">
      <c r="A217" s="16"/>
      <c r="B217" s="16"/>
      <c r="C217" s="16"/>
    </row>
    <row r="218" spans="1:3" ht="15.75" customHeight="1" x14ac:dyDescent="0.25">
      <c r="A218" s="16"/>
      <c r="B218" s="16"/>
      <c r="C218" s="16"/>
    </row>
    <row r="219" spans="1:3" ht="15.75" customHeight="1" x14ac:dyDescent="0.25">
      <c r="A219" s="16"/>
      <c r="B219" s="16"/>
      <c r="C219" s="16"/>
    </row>
    <row r="220" spans="1:3" ht="15.75" customHeight="1" x14ac:dyDescent="0.25">
      <c r="A220" s="16"/>
      <c r="B220" s="16"/>
      <c r="C220" s="16"/>
    </row>
    <row r="221" spans="1:3" ht="15.75" customHeight="1" x14ac:dyDescent="0.25">
      <c r="A221" s="16"/>
      <c r="B221" s="16"/>
      <c r="C221" s="16"/>
    </row>
    <row r="222" spans="1:3" ht="15.75" customHeight="1" x14ac:dyDescent="0.25">
      <c r="A222" s="16"/>
      <c r="B222" s="16"/>
      <c r="C222" s="16"/>
    </row>
    <row r="223" spans="1:3" ht="15.75" customHeight="1" x14ac:dyDescent="0.25">
      <c r="A223" s="16"/>
      <c r="B223" s="16"/>
      <c r="C223" s="16"/>
    </row>
    <row r="224" spans="1:3" ht="15.75" customHeight="1" x14ac:dyDescent="0.25">
      <c r="A224" s="16"/>
      <c r="B224" s="16"/>
      <c r="C224" s="16"/>
    </row>
    <row r="225" spans="1:3" ht="15.75" customHeight="1" x14ac:dyDescent="0.25">
      <c r="A225" s="16"/>
      <c r="B225" s="16"/>
      <c r="C225" s="16"/>
    </row>
    <row r="226" spans="1:3" ht="15.75" customHeight="1" x14ac:dyDescent="0.25">
      <c r="A226" s="16"/>
      <c r="B226" s="16"/>
      <c r="C226" s="16"/>
    </row>
    <row r="227" spans="1:3" ht="15.75" customHeight="1" x14ac:dyDescent="0.25">
      <c r="A227" s="16"/>
      <c r="B227" s="16"/>
      <c r="C227" s="16"/>
    </row>
    <row r="228" spans="1:3" ht="15.75" customHeight="1" x14ac:dyDescent="0.25">
      <c r="A228" s="16"/>
      <c r="B228" s="16"/>
      <c r="C228" s="16"/>
    </row>
    <row r="229" spans="1:3" ht="15.75" customHeight="1" x14ac:dyDescent="0.25">
      <c r="A229" s="16"/>
      <c r="B229" s="16"/>
      <c r="C229" s="16"/>
    </row>
    <row r="230" spans="1:3" ht="15.75" customHeight="1" x14ac:dyDescent="0.25">
      <c r="A230" s="16"/>
      <c r="B230" s="16"/>
      <c r="C230" s="16"/>
    </row>
    <row r="231" spans="1:3" ht="15.75" customHeight="1" x14ac:dyDescent="0.25">
      <c r="A231" s="16"/>
      <c r="B231" s="16"/>
      <c r="C231" s="16"/>
    </row>
    <row r="232" spans="1:3" ht="15.75" customHeight="1" x14ac:dyDescent="0.25">
      <c r="A232" s="16"/>
      <c r="B232" s="16"/>
      <c r="C232" s="16"/>
    </row>
    <row r="233" spans="1:3" ht="15.75" customHeight="1" x14ac:dyDescent="0.25">
      <c r="A233" s="16"/>
      <c r="B233" s="16"/>
      <c r="C233" s="16"/>
    </row>
    <row r="234" spans="1:3" ht="15.75" customHeight="1" x14ac:dyDescent="0.25">
      <c r="A234" s="16"/>
      <c r="B234" s="16"/>
      <c r="C234" s="16"/>
    </row>
    <row r="235" spans="1:3" ht="15.75" customHeight="1" x14ac:dyDescent="0.25">
      <c r="A235" s="16"/>
      <c r="B235" s="16"/>
      <c r="C235" s="16"/>
    </row>
    <row r="236" spans="1:3" ht="15.75" customHeight="1" x14ac:dyDescent="0.25">
      <c r="A236" s="16"/>
      <c r="B236" s="16"/>
      <c r="C236" s="16"/>
    </row>
    <row r="237" spans="1:3" ht="15.75" customHeight="1" x14ac:dyDescent="0.25">
      <c r="A237" s="16"/>
      <c r="B237" s="16"/>
      <c r="C237" s="16"/>
    </row>
    <row r="238" spans="1:3" ht="15.75" customHeight="1" x14ac:dyDescent="0.25">
      <c r="A238" s="16"/>
      <c r="B238" s="16"/>
      <c r="C238" s="16"/>
    </row>
    <row r="239" spans="1:3" ht="15.75" customHeight="1" x14ac:dyDescent="0.25">
      <c r="A239" s="16"/>
      <c r="B239" s="16"/>
      <c r="C239" s="16"/>
    </row>
    <row r="240" spans="1:3" ht="15.75" customHeight="1" x14ac:dyDescent="0.25">
      <c r="A240" s="16"/>
      <c r="B240" s="16"/>
      <c r="C240" s="16"/>
    </row>
    <row r="241" spans="1:3" ht="15.75" customHeight="1" x14ac:dyDescent="0.25">
      <c r="A241" s="16"/>
      <c r="B241" s="16"/>
      <c r="C241" s="16"/>
    </row>
    <row r="242" spans="1:3" ht="15.75" customHeight="1" x14ac:dyDescent="0.25">
      <c r="A242" s="16"/>
      <c r="B242" s="16"/>
      <c r="C242" s="16"/>
    </row>
    <row r="243" spans="1:3" ht="15.75" customHeight="1" x14ac:dyDescent="0.25">
      <c r="A243" s="16"/>
      <c r="B243" s="16"/>
      <c r="C243" s="16"/>
    </row>
    <row r="244" spans="1:3" ht="15.75" customHeight="1" x14ac:dyDescent="0.25">
      <c r="A244" s="16"/>
      <c r="B244" s="16"/>
      <c r="C244" s="16"/>
    </row>
    <row r="245" spans="1:3" ht="15.75" customHeight="1" x14ac:dyDescent="0.25">
      <c r="A245" s="16"/>
      <c r="B245" s="16"/>
      <c r="C245" s="16"/>
    </row>
    <row r="246" spans="1:3" ht="15.75" customHeight="1" x14ac:dyDescent="0.25">
      <c r="A246" s="16"/>
      <c r="B246" s="16"/>
      <c r="C246" s="16"/>
    </row>
    <row r="247" spans="1:3" ht="15.75" customHeight="1" x14ac:dyDescent="0.25">
      <c r="A247" s="16"/>
      <c r="B247" s="16"/>
      <c r="C247" s="16"/>
    </row>
    <row r="248" spans="1:3" ht="15.75" customHeight="1" x14ac:dyDescent="0.25">
      <c r="A248" s="16"/>
      <c r="B248" s="16"/>
      <c r="C248" s="16"/>
    </row>
    <row r="249" spans="1:3" ht="15.75" customHeight="1" x14ac:dyDescent="0.25">
      <c r="A249" s="16"/>
      <c r="B249" s="16"/>
      <c r="C249" s="16"/>
    </row>
    <row r="250" spans="1:3" ht="15.75" customHeight="1" x14ac:dyDescent="0.25">
      <c r="A250" s="16"/>
      <c r="B250" s="16"/>
      <c r="C250" s="16"/>
    </row>
    <row r="251" spans="1:3" ht="15.75" customHeight="1" x14ac:dyDescent="0.25">
      <c r="A251" s="16"/>
      <c r="B251" s="16"/>
      <c r="C251" s="16"/>
    </row>
    <row r="252" spans="1:3" ht="15.75" customHeight="1" x14ac:dyDescent="0.25">
      <c r="A252" s="16"/>
      <c r="B252" s="16"/>
      <c r="C252" s="16"/>
    </row>
    <row r="253" spans="1:3" ht="15.75" customHeight="1" x14ac:dyDescent="0.25">
      <c r="A253" s="16"/>
      <c r="B253" s="16"/>
      <c r="C253" s="16"/>
    </row>
    <row r="254" spans="1:3" ht="15.75" customHeight="1" x14ac:dyDescent="0.25">
      <c r="A254" s="16"/>
      <c r="B254" s="16"/>
      <c r="C254" s="16"/>
    </row>
    <row r="255" spans="1:3" ht="15.75" customHeight="1" x14ac:dyDescent="0.25">
      <c r="A255" s="16"/>
      <c r="B255" s="16"/>
      <c r="C255" s="16"/>
    </row>
    <row r="256" spans="1:3" ht="15.75" customHeight="1" x14ac:dyDescent="0.25">
      <c r="A256" s="16"/>
      <c r="B256" s="16"/>
      <c r="C256" s="16"/>
    </row>
    <row r="257" spans="1:3" ht="15.75" customHeight="1" x14ac:dyDescent="0.25">
      <c r="A257" s="16"/>
      <c r="B257" s="16"/>
      <c r="C257" s="16"/>
    </row>
    <row r="258" spans="1:3" ht="15.75" customHeight="1" x14ac:dyDescent="0.25">
      <c r="A258" s="16"/>
      <c r="B258" s="16"/>
      <c r="C258" s="16"/>
    </row>
    <row r="259" spans="1:3" ht="15.75" customHeight="1" x14ac:dyDescent="0.25">
      <c r="A259" s="16"/>
      <c r="B259" s="16"/>
      <c r="C259" s="16"/>
    </row>
    <row r="260" spans="1:3" ht="15.75" customHeight="1" x14ac:dyDescent="0.25">
      <c r="A260" s="16"/>
      <c r="B260" s="16"/>
      <c r="C260" s="16"/>
    </row>
    <row r="261" spans="1:3" ht="15.75" customHeight="1" x14ac:dyDescent="0.25">
      <c r="A261" s="16"/>
      <c r="B261" s="16"/>
      <c r="C261" s="16"/>
    </row>
    <row r="262" spans="1:3" ht="15.75" customHeight="1" x14ac:dyDescent="0.25">
      <c r="A262" s="16"/>
      <c r="B262" s="16"/>
      <c r="C262" s="16"/>
    </row>
    <row r="263" spans="1:3" ht="15.75" customHeight="1" x14ac:dyDescent="0.25">
      <c r="A263" s="16"/>
      <c r="B263" s="16"/>
      <c r="C263" s="16"/>
    </row>
    <row r="264" spans="1:3" ht="15.75" customHeight="1" x14ac:dyDescent="0.25">
      <c r="A264" s="16"/>
      <c r="B264" s="16"/>
      <c r="C264" s="16"/>
    </row>
    <row r="265" spans="1:3" ht="15.75" customHeight="1" x14ac:dyDescent="0.25">
      <c r="A265" s="16"/>
      <c r="B265" s="16"/>
      <c r="C265" s="16"/>
    </row>
    <row r="266" spans="1:3" ht="15.75" customHeight="1" x14ac:dyDescent="0.25">
      <c r="A266" s="16"/>
      <c r="B266" s="16"/>
      <c r="C266" s="16"/>
    </row>
    <row r="267" spans="1:3" ht="15.75" customHeight="1" x14ac:dyDescent="0.25">
      <c r="A267" s="16"/>
      <c r="B267" s="16"/>
      <c r="C267" s="16"/>
    </row>
    <row r="268" spans="1:3" ht="15.75" customHeight="1" x14ac:dyDescent="0.25">
      <c r="A268" s="16"/>
      <c r="B268" s="16"/>
      <c r="C268" s="16"/>
    </row>
    <row r="269" spans="1:3" ht="15.75" customHeight="1" x14ac:dyDescent="0.25">
      <c r="A269" s="16"/>
      <c r="B269" s="16"/>
      <c r="C269" s="16"/>
    </row>
    <row r="270" spans="1:3" ht="15.75" customHeight="1" x14ac:dyDescent="0.25">
      <c r="A270" s="16"/>
      <c r="B270" s="16"/>
      <c r="C270" s="16"/>
    </row>
    <row r="271" spans="1:3" ht="15.75" customHeight="1" x14ac:dyDescent="0.25">
      <c r="A271" s="16"/>
      <c r="B271" s="16"/>
      <c r="C271" s="16"/>
    </row>
    <row r="272" spans="1:3" ht="15.75" customHeight="1" x14ac:dyDescent="0.25">
      <c r="A272" s="16"/>
      <c r="B272" s="16"/>
      <c r="C272" s="16"/>
    </row>
    <row r="273" spans="1:3" ht="15.75" customHeight="1" x14ac:dyDescent="0.25">
      <c r="A273" s="16"/>
      <c r="B273" s="16"/>
      <c r="C273" s="16"/>
    </row>
    <row r="274" spans="1:3" ht="15.75" customHeight="1" x14ac:dyDescent="0.25">
      <c r="A274" s="16"/>
      <c r="B274" s="16"/>
      <c r="C274" s="16"/>
    </row>
    <row r="275" spans="1:3" ht="15.75" customHeight="1" x14ac:dyDescent="0.25">
      <c r="A275" s="16"/>
      <c r="B275" s="16"/>
      <c r="C275" s="16"/>
    </row>
    <row r="276" spans="1:3" ht="15.75" customHeight="1" x14ac:dyDescent="0.25">
      <c r="A276" s="16"/>
      <c r="B276" s="16"/>
      <c r="C276" s="16"/>
    </row>
    <row r="277" spans="1:3" ht="15.75" customHeight="1" x14ac:dyDescent="0.25">
      <c r="A277" s="16"/>
      <c r="B277" s="16"/>
      <c r="C277" s="16"/>
    </row>
    <row r="278" spans="1:3" ht="15.75" customHeight="1" x14ac:dyDescent="0.25">
      <c r="A278" s="16"/>
      <c r="B278" s="16"/>
      <c r="C278" s="16"/>
    </row>
    <row r="279" spans="1:3" ht="15.75" customHeight="1" x14ac:dyDescent="0.25">
      <c r="A279" s="16"/>
      <c r="B279" s="16"/>
      <c r="C279" s="16"/>
    </row>
    <row r="280" spans="1:3" ht="15.75" customHeight="1" x14ac:dyDescent="0.25">
      <c r="A280" s="16"/>
      <c r="B280" s="16"/>
      <c r="C280" s="16"/>
    </row>
    <row r="281" spans="1:3" ht="15.75" customHeight="1" x14ac:dyDescent="0.25">
      <c r="A281" s="16"/>
      <c r="B281" s="16"/>
      <c r="C281" s="16"/>
    </row>
    <row r="282" spans="1:3" ht="15.75" customHeight="1" x14ac:dyDescent="0.25">
      <c r="A282" s="16"/>
      <c r="B282" s="16"/>
      <c r="C282" s="16"/>
    </row>
    <row r="283" spans="1:3" ht="15.75" customHeight="1" x14ac:dyDescent="0.25">
      <c r="A283" s="16"/>
      <c r="B283" s="16"/>
      <c r="C283" s="16"/>
    </row>
    <row r="284" spans="1:3" ht="15.75" customHeight="1" x14ac:dyDescent="0.25">
      <c r="A284" s="16"/>
      <c r="B284" s="16"/>
      <c r="C284" s="16"/>
    </row>
    <row r="285" spans="1:3" ht="15.75" customHeight="1" x14ac:dyDescent="0.25">
      <c r="A285" s="16"/>
      <c r="B285" s="16"/>
      <c r="C285" s="16"/>
    </row>
    <row r="286" spans="1:3" ht="15.75" customHeight="1" x14ac:dyDescent="0.25">
      <c r="A286" s="16"/>
      <c r="B286" s="16"/>
      <c r="C286" s="16"/>
    </row>
    <row r="287" spans="1:3" ht="15.75" customHeight="1" x14ac:dyDescent="0.25">
      <c r="A287" s="16"/>
      <c r="B287" s="16"/>
      <c r="C287" s="16"/>
    </row>
    <row r="288" spans="1:3" ht="15.75" customHeight="1" x14ac:dyDescent="0.25">
      <c r="A288" s="16"/>
      <c r="B288" s="16"/>
      <c r="C288" s="16"/>
    </row>
    <row r="289" spans="1:3" ht="15.75" customHeight="1" x14ac:dyDescent="0.25">
      <c r="A289" s="16"/>
      <c r="B289" s="16"/>
      <c r="C289" s="16"/>
    </row>
    <row r="290" spans="1:3" ht="15.75" customHeight="1" x14ac:dyDescent="0.25">
      <c r="A290" s="16"/>
      <c r="B290" s="16"/>
      <c r="C290" s="16"/>
    </row>
    <row r="291" spans="1:3" ht="15.75" customHeight="1" x14ac:dyDescent="0.25">
      <c r="A291" s="16"/>
      <c r="B291" s="16"/>
      <c r="C291" s="16"/>
    </row>
    <row r="292" spans="1:3" ht="15.75" customHeight="1" x14ac:dyDescent="0.25">
      <c r="A292" s="16"/>
      <c r="B292" s="16"/>
      <c r="C292" s="16"/>
    </row>
    <row r="293" spans="1:3" ht="15.75" customHeight="1" x14ac:dyDescent="0.25">
      <c r="A293" s="16"/>
      <c r="B293" s="16"/>
      <c r="C293" s="16"/>
    </row>
    <row r="294" spans="1:3" ht="15.75" customHeight="1" x14ac:dyDescent="0.25">
      <c r="A294" s="16"/>
      <c r="B294" s="16"/>
      <c r="C294" s="16"/>
    </row>
    <row r="295" spans="1:3" ht="15.75" customHeight="1" x14ac:dyDescent="0.25">
      <c r="A295" s="16"/>
      <c r="B295" s="16"/>
      <c r="C295" s="16"/>
    </row>
    <row r="296" spans="1:3" ht="15.75" customHeight="1" x14ac:dyDescent="0.25">
      <c r="A296" s="16"/>
      <c r="B296" s="16"/>
      <c r="C296" s="16"/>
    </row>
    <row r="297" spans="1:3" ht="15.75" customHeight="1" x14ac:dyDescent="0.25">
      <c r="A297" s="16"/>
      <c r="B297" s="16"/>
      <c r="C297" s="16"/>
    </row>
    <row r="298" spans="1:3" ht="15.75" customHeight="1" x14ac:dyDescent="0.25">
      <c r="A298" s="16"/>
      <c r="B298" s="16"/>
      <c r="C298" s="16"/>
    </row>
    <row r="299" spans="1:3" ht="15.75" customHeight="1" x14ac:dyDescent="0.25">
      <c r="A299" s="16"/>
      <c r="B299" s="16"/>
      <c r="C299" s="16"/>
    </row>
    <row r="300" spans="1:3" ht="15.75" customHeight="1" x14ac:dyDescent="0.25">
      <c r="A300" s="16"/>
      <c r="B300" s="16"/>
      <c r="C300" s="16"/>
    </row>
    <row r="301" spans="1:3" ht="15.75" customHeight="1" x14ac:dyDescent="0.25">
      <c r="A301" s="16"/>
      <c r="B301" s="16"/>
      <c r="C301" s="16"/>
    </row>
    <row r="302" spans="1:3" ht="15.75" customHeight="1" x14ac:dyDescent="0.25">
      <c r="A302" s="16"/>
      <c r="B302" s="16"/>
      <c r="C302" s="16"/>
    </row>
    <row r="303" spans="1:3" ht="15.75" customHeight="1" x14ac:dyDescent="0.25">
      <c r="A303" s="16"/>
      <c r="B303" s="16"/>
      <c r="C303" s="16"/>
    </row>
    <row r="304" spans="1:3" ht="15.75" customHeight="1" x14ac:dyDescent="0.25">
      <c r="A304" s="16"/>
      <c r="B304" s="16"/>
      <c r="C304" s="16"/>
    </row>
    <row r="305" spans="1:3" ht="15.75" customHeight="1" x14ac:dyDescent="0.25">
      <c r="A305" s="16"/>
      <c r="B305" s="16"/>
      <c r="C305" s="16"/>
    </row>
    <row r="306" spans="1:3" ht="15.75" customHeight="1" x14ac:dyDescent="0.25">
      <c r="A306" s="16"/>
      <c r="B306" s="16"/>
      <c r="C306" s="16"/>
    </row>
    <row r="307" spans="1:3" ht="15.75" customHeight="1" x14ac:dyDescent="0.25">
      <c r="A307" s="16"/>
      <c r="B307" s="16"/>
      <c r="C307" s="16"/>
    </row>
    <row r="308" spans="1:3" ht="15.75" customHeight="1" x14ac:dyDescent="0.25">
      <c r="A308" s="16"/>
      <c r="B308" s="16"/>
      <c r="C308" s="16"/>
    </row>
    <row r="309" spans="1:3" ht="15.75" customHeight="1" x14ac:dyDescent="0.25">
      <c r="A309" s="16"/>
      <c r="B309" s="16"/>
      <c r="C309" s="16"/>
    </row>
    <row r="310" spans="1:3" ht="15.75" customHeight="1" x14ac:dyDescent="0.25">
      <c r="A310" s="16"/>
      <c r="B310" s="16"/>
      <c r="C310" s="16"/>
    </row>
    <row r="311" spans="1:3" ht="15.75" customHeight="1" x14ac:dyDescent="0.25">
      <c r="A311" s="16"/>
      <c r="B311" s="16"/>
      <c r="C311" s="16"/>
    </row>
    <row r="312" spans="1:3" ht="15.75" customHeight="1" x14ac:dyDescent="0.25">
      <c r="A312" s="16"/>
      <c r="B312" s="16"/>
      <c r="C312" s="16"/>
    </row>
    <row r="313" spans="1:3" ht="15.75" customHeight="1" x14ac:dyDescent="0.25">
      <c r="A313" s="16"/>
      <c r="B313" s="16"/>
      <c r="C313" s="16"/>
    </row>
    <row r="314" spans="1:3" ht="15.75" customHeight="1" x14ac:dyDescent="0.25">
      <c r="A314" s="16"/>
      <c r="B314" s="16"/>
      <c r="C314" s="16"/>
    </row>
    <row r="315" spans="1:3" ht="15.75" customHeight="1" x14ac:dyDescent="0.25">
      <c r="A315" s="16"/>
      <c r="B315" s="16"/>
      <c r="C315" s="16"/>
    </row>
    <row r="316" spans="1:3" ht="15.75" customHeight="1" x14ac:dyDescent="0.25">
      <c r="A316" s="16"/>
      <c r="B316" s="16"/>
      <c r="C316" s="16"/>
    </row>
    <row r="317" spans="1:3" ht="15.75" customHeight="1" x14ac:dyDescent="0.25">
      <c r="A317" s="16"/>
      <c r="B317" s="16"/>
      <c r="C317" s="16"/>
    </row>
    <row r="318" spans="1:3" ht="15.75" customHeight="1" x14ac:dyDescent="0.25">
      <c r="A318" s="16"/>
      <c r="B318" s="16"/>
      <c r="C318" s="16"/>
    </row>
    <row r="319" spans="1:3" ht="15.75" customHeight="1" x14ac:dyDescent="0.25">
      <c r="A319" s="16"/>
      <c r="B319" s="16"/>
      <c r="C319" s="16"/>
    </row>
    <row r="320" spans="1:3" ht="15.75" customHeight="1" x14ac:dyDescent="0.25">
      <c r="A320" s="16"/>
      <c r="B320" s="16"/>
      <c r="C320" s="16"/>
    </row>
    <row r="321" spans="1:3" ht="15.75" customHeight="1" x14ac:dyDescent="0.25">
      <c r="A321" s="16"/>
      <c r="B321" s="16"/>
      <c r="C321" s="16"/>
    </row>
    <row r="322" spans="1:3" ht="15.75" customHeight="1" x14ac:dyDescent="0.25">
      <c r="A322" s="16"/>
      <c r="B322" s="16"/>
      <c r="C322" s="16"/>
    </row>
    <row r="323" spans="1:3" ht="15.75" customHeight="1" x14ac:dyDescent="0.25">
      <c r="A323" s="16"/>
      <c r="B323" s="16"/>
      <c r="C323" s="16"/>
    </row>
    <row r="324" spans="1:3" ht="15.75" customHeight="1" x14ac:dyDescent="0.25">
      <c r="A324" s="16"/>
      <c r="B324" s="16"/>
      <c r="C324" s="16"/>
    </row>
    <row r="325" spans="1:3" ht="15.75" customHeight="1" x14ac:dyDescent="0.25">
      <c r="A325" s="16"/>
      <c r="B325" s="16"/>
      <c r="C325" s="16"/>
    </row>
    <row r="326" spans="1:3" ht="15.75" customHeight="1" x14ac:dyDescent="0.25">
      <c r="A326" s="16"/>
      <c r="B326" s="16"/>
      <c r="C326" s="16"/>
    </row>
    <row r="327" spans="1:3" ht="15.75" customHeight="1" x14ac:dyDescent="0.25">
      <c r="A327" s="16"/>
      <c r="B327" s="16"/>
      <c r="C327" s="16"/>
    </row>
    <row r="328" spans="1:3" ht="15.75" customHeight="1" x14ac:dyDescent="0.25">
      <c r="A328" s="16"/>
      <c r="B328" s="16"/>
      <c r="C328" s="16"/>
    </row>
    <row r="329" spans="1:3" ht="15.75" customHeight="1" x14ac:dyDescent="0.25">
      <c r="A329" s="16"/>
      <c r="B329" s="16"/>
      <c r="C329" s="16"/>
    </row>
    <row r="330" spans="1:3" ht="15.75" customHeight="1" x14ac:dyDescent="0.25">
      <c r="A330" s="16"/>
      <c r="B330" s="16"/>
      <c r="C330" s="16"/>
    </row>
    <row r="331" spans="1:3" ht="15.75" customHeight="1" x14ac:dyDescent="0.25">
      <c r="A331" s="16"/>
      <c r="B331" s="16"/>
      <c r="C331" s="16"/>
    </row>
    <row r="332" spans="1:3" ht="15.75" customHeight="1" x14ac:dyDescent="0.25">
      <c r="A332" s="16"/>
      <c r="B332" s="16"/>
      <c r="C332" s="16"/>
    </row>
    <row r="333" spans="1:3" ht="15.75" customHeight="1" x14ac:dyDescent="0.25">
      <c r="A333" s="16"/>
      <c r="B333" s="16"/>
      <c r="C333" s="16"/>
    </row>
    <row r="334" spans="1:3" ht="15.75" customHeight="1" x14ac:dyDescent="0.25">
      <c r="A334" s="16"/>
      <c r="B334" s="16"/>
      <c r="C334" s="16"/>
    </row>
    <row r="335" spans="1:3" ht="15.75" customHeight="1" x14ac:dyDescent="0.25">
      <c r="A335" s="16"/>
      <c r="B335" s="16"/>
      <c r="C335" s="16"/>
    </row>
    <row r="336" spans="1:3" ht="15.75" customHeight="1" x14ac:dyDescent="0.25">
      <c r="A336" s="16"/>
      <c r="B336" s="16"/>
      <c r="C336" s="16"/>
    </row>
    <row r="337" spans="1:3" ht="15.75" customHeight="1" x14ac:dyDescent="0.25">
      <c r="A337" s="16"/>
      <c r="B337" s="16"/>
      <c r="C337" s="16"/>
    </row>
    <row r="338" spans="1:3" ht="15.75" customHeight="1" x14ac:dyDescent="0.25">
      <c r="A338" s="16"/>
      <c r="B338" s="16"/>
      <c r="C338" s="16"/>
    </row>
    <row r="339" spans="1:3" ht="15.75" customHeight="1" x14ac:dyDescent="0.25">
      <c r="A339" s="16"/>
      <c r="B339" s="16"/>
      <c r="C339" s="16"/>
    </row>
    <row r="340" spans="1:3" ht="15.75" customHeight="1" x14ac:dyDescent="0.25">
      <c r="A340" s="16"/>
      <c r="B340" s="16"/>
      <c r="C340" s="16"/>
    </row>
    <row r="341" spans="1:3" ht="15.75" customHeight="1" x14ac:dyDescent="0.25">
      <c r="A341" s="16"/>
      <c r="B341" s="16"/>
      <c r="C341" s="16"/>
    </row>
    <row r="342" spans="1:3" ht="15.75" customHeight="1" x14ac:dyDescent="0.25">
      <c r="A342" s="16"/>
      <c r="B342" s="16"/>
      <c r="C342" s="16"/>
    </row>
    <row r="343" spans="1:3" ht="15.75" customHeight="1" x14ac:dyDescent="0.25">
      <c r="A343" s="16"/>
      <c r="B343" s="16"/>
      <c r="C343" s="16"/>
    </row>
    <row r="344" spans="1:3" ht="15.75" customHeight="1" x14ac:dyDescent="0.25">
      <c r="A344" s="16"/>
      <c r="B344" s="16"/>
      <c r="C344" s="16"/>
    </row>
    <row r="345" spans="1:3" ht="15.75" customHeight="1" x14ac:dyDescent="0.25">
      <c r="A345" s="16"/>
      <c r="B345" s="16"/>
      <c r="C345" s="16"/>
    </row>
    <row r="346" spans="1:3" ht="15.75" customHeight="1" x14ac:dyDescent="0.25">
      <c r="A346" s="16"/>
      <c r="B346" s="16"/>
      <c r="C346" s="16"/>
    </row>
    <row r="347" spans="1:3" ht="15.75" customHeight="1" x14ac:dyDescent="0.25">
      <c r="A347" s="16"/>
      <c r="B347" s="16"/>
      <c r="C347" s="16"/>
    </row>
    <row r="348" spans="1:3" ht="15.75" customHeight="1" x14ac:dyDescent="0.25">
      <c r="A348" s="16"/>
      <c r="B348" s="16"/>
      <c r="C348" s="16"/>
    </row>
    <row r="349" spans="1:3" ht="15.75" customHeight="1" x14ac:dyDescent="0.25">
      <c r="A349" s="16"/>
      <c r="B349" s="16"/>
      <c r="C349" s="16"/>
    </row>
    <row r="350" spans="1:3" ht="15.75" customHeight="1" x14ac:dyDescent="0.25">
      <c r="A350" s="16"/>
      <c r="B350" s="16"/>
      <c r="C350" s="16"/>
    </row>
    <row r="351" spans="1:3" ht="15.75" customHeight="1" x14ac:dyDescent="0.25">
      <c r="A351" s="16"/>
      <c r="B351" s="16"/>
      <c r="C351" s="16"/>
    </row>
    <row r="352" spans="1:3" ht="15.75" customHeight="1" x14ac:dyDescent="0.25">
      <c r="A352" s="16"/>
      <c r="B352" s="16"/>
      <c r="C352" s="16"/>
    </row>
    <row r="353" spans="1:3" ht="15.75" customHeight="1" x14ac:dyDescent="0.25">
      <c r="A353" s="16"/>
      <c r="B353" s="16"/>
      <c r="C353" s="16"/>
    </row>
    <row r="354" spans="1:3" ht="15.75" customHeight="1" x14ac:dyDescent="0.25">
      <c r="A354" s="16"/>
      <c r="B354" s="16"/>
      <c r="C354" s="16"/>
    </row>
    <row r="355" spans="1:3" ht="15.75" customHeight="1" x14ac:dyDescent="0.25">
      <c r="A355" s="16"/>
      <c r="B355" s="16"/>
      <c r="C355" s="16"/>
    </row>
    <row r="356" spans="1:3" ht="15.75" customHeight="1" x14ac:dyDescent="0.25">
      <c r="A356" s="16"/>
      <c r="B356" s="16"/>
      <c r="C356" s="16"/>
    </row>
    <row r="357" spans="1:3" ht="15.75" customHeight="1" x14ac:dyDescent="0.25">
      <c r="A357" s="16"/>
      <c r="B357" s="16"/>
      <c r="C357" s="16"/>
    </row>
    <row r="358" spans="1:3" ht="15.75" customHeight="1" x14ac:dyDescent="0.25">
      <c r="A358" s="16"/>
      <c r="B358" s="16"/>
      <c r="C358" s="16"/>
    </row>
    <row r="359" spans="1:3" ht="15.75" customHeight="1" x14ac:dyDescent="0.25">
      <c r="A359" s="16"/>
      <c r="B359" s="16"/>
      <c r="C359" s="16"/>
    </row>
    <row r="360" spans="1:3" ht="15.75" customHeight="1" x14ac:dyDescent="0.25">
      <c r="A360" s="16"/>
      <c r="B360" s="16"/>
      <c r="C360" s="16"/>
    </row>
    <row r="361" spans="1:3" ht="15.75" customHeight="1" x14ac:dyDescent="0.25">
      <c r="A361" s="16"/>
      <c r="B361" s="16"/>
      <c r="C361" s="16"/>
    </row>
    <row r="362" spans="1:3" ht="15.75" customHeight="1" x14ac:dyDescent="0.25">
      <c r="A362" s="16"/>
      <c r="B362" s="16"/>
      <c r="C362" s="16"/>
    </row>
    <row r="363" spans="1:3" ht="15.75" customHeight="1" x14ac:dyDescent="0.25">
      <c r="A363" s="16"/>
      <c r="B363" s="16"/>
      <c r="C363" s="16"/>
    </row>
    <row r="364" spans="1:3" ht="15.75" customHeight="1" x14ac:dyDescent="0.25">
      <c r="A364" s="16"/>
      <c r="B364" s="16"/>
      <c r="C364" s="16"/>
    </row>
    <row r="365" spans="1:3" ht="15.75" customHeight="1" x14ac:dyDescent="0.25">
      <c r="A365" s="16"/>
      <c r="B365" s="16"/>
      <c r="C365" s="16"/>
    </row>
    <row r="366" spans="1:3" ht="15.75" customHeight="1" x14ac:dyDescent="0.25">
      <c r="A366" s="16"/>
      <c r="B366" s="16"/>
      <c r="C366" s="16"/>
    </row>
    <row r="367" spans="1:3" ht="15.75" customHeight="1" x14ac:dyDescent="0.25">
      <c r="A367" s="16"/>
      <c r="B367" s="16"/>
      <c r="C367" s="16"/>
    </row>
    <row r="368" spans="1:3" ht="15.75" customHeight="1" x14ac:dyDescent="0.25">
      <c r="A368" s="16"/>
      <c r="B368" s="16"/>
      <c r="C368" s="16"/>
    </row>
    <row r="369" spans="1:3" ht="15.75" customHeight="1" x14ac:dyDescent="0.25">
      <c r="A369" s="16"/>
      <c r="B369" s="16"/>
      <c r="C369" s="16"/>
    </row>
    <row r="370" spans="1:3" ht="15.75" customHeight="1" x14ac:dyDescent="0.25">
      <c r="A370" s="16"/>
      <c r="B370" s="16"/>
      <c r="C370" s="16"/>
    </row>
    <row r="371" spans="1:3" ht="15.75" customHeight="1" x14ac:dyDescent="0.25">
      <c r="A371" s="16"/>
      <c r="B371" s="16"/>
      <c r="C371" s="16"/>
    </row>
    <row r="372" spans="1:3" ht="15.75" customHeight="1" x14ac:dyDescent="0.25">
      <c r="A372" s="16"/>
      <c r="B372" s="16"/>
      <c r="C372" s="16"/>
    </row>
    <row r="373" spans="1:3" ht="15.75" customHeight="1" x14ac:dyDescent="0.25">
      <c r="A373" s="16"/>
      <c r="B373" s="16"/>
      <c r="C373" s="16"/>
    </row>
    <row r="374" spans="1:3" ht="15.75" customHeight="1" x14ac:dyDescent="0.25">
      <c r="A374" s="16"/>
      <c r="B374" s="16"/>
      <c r="C374" s="16"/>
    </row>
    <row r="375" spans="1:3" ht="15.75" customHeight="1" x14ac:dyDescent="0.25">
      <c r="A375" s="16"/>
      <c r="B375" s="16"/>
      <c r="C375" s="16"/>
    </row>
    <row r="376" spans="1:3" ht="15.75" customHeight="1" x14ac:dyDescent="0.25">
      <c r="A376" s="16"/>
      <c r="B376" s="16"/>
      <c r="C376" s="16"/>
    </row>
    <row r="377" spans="1:3" ht="15.75" customHeight="1" x14ac:dyDescent="0.25">
      <c r="A377" s="16"/>
      <c r="B377" s="16"/>
      <c r="C377" s="16"/>
    </row>
    <row r="378" spans="1:3" ht="15.75" customHeight="1" x14ac:dyDescent="0.25">
      <c r="A378" s="16"/>
      <c r="B378" s="16"/>
      <c r="C378" s="16"/>
    </row>
    <row r="379" spans="1:3" ht="15.75" customHeight="1" x14ac:dyDescent="0.25">
      <c r="A379" s="16"/>
      <c r="B379" s="16"/>
      <c r="C379" s="16"/>
    </row>
    <row r="380" spans="1:3" ht="15.75" customHeight="1" x14ac:dyDescent="0.25">
      <c r="A380" s="16"/>
      <c r="B380" s="16"/>
      <c r="C380" s="16"/>
    </row>
    <row r="381" spans="1:3" ht="15.75" customHeight="1" x14ac:dyDescent="0.25">
      <c r="A381" s="16"/>
      <c r="B381" s="16"/>
      <c r="C381" s="16"/>
    </row>
    <row r="382" spans="1:3" ht="15.75" customHeight="1" x14ac:dyDescent="0.25">
      <c r="A382" s="16"/>
      <c r="B382" s="16"/>
      <c r="C382" s="16"/>
    </row>
    <row r="383" spans="1:3" ht="15.75" customHeight="1" x14ac:dyDescent="0.25">
      <c r="A383" s="16"/>
      <c r="B383" s="16"/>
      <c r="C383" s="16"/>
    </row>
    <row r="384" spans="1:3" ht="15.75" customHeight="1" x14ac:dyDescent="0.25">
      <c r="A384" s="16"/>
      <c r="B384" s="16"/>
      <c r="C384" s="16"/>
    </row>
    <row r="385" spans="1:3" ht="15.75" customHeight="1" x14ac:dyDescent="0.25">
      <c r="A385" s="16"/>
      <c r="B385" s="16"/>
      <c r="C385" s="16"/>
    </row>
    <row r="386" spans="1:3" ht="15.75" customHeight="1" x14ac:dyDescent="0.25">
      <c r="A386" s="16"/>
      <c r="B386" s="16"/>
      <c r="C386" s="16"/>
    </row>
    <row r="387" spans="1:3" ht="15.75" customHeight="1" x14ac:dyDescent="0.25">
      <c r="A387" s="16"/>
      <c r="B387" s="16"/>
      <c r="C387" s="16"/>
    </row>
    <row r="388" spans="1:3" ht="15.75" customHeight="1" x14ac:dyDescent="0.25">
      <c r="A388" s="16"/>
      <c r="B388" s="16"/>
      <c r="C388" s="16"/>
    </row>
    <row r="389" spans="1:3" ht="15.75" customHeight="1" x14ac:dyDescent="0.25">
      <c r="A389" s="16"/>
      <c r="B389" s="16"/>
      <c r="C389" s="16"/>
    </row>
    <row r="390" spans="1:3" ht="15.75" customHeight="1" x14ac:dyDescent="0.25">
      <c r="A390" s="16"/>
      <c r="B390" s="16"/>
      <c r="C390" s="16"/>
    </row>
    <row r="391" spans="1:3" ht="15.75" customHeight="1" x14ac:dyDescent="0.25">
      <c r="A391" s="16"/>
      <c r="B391" s="16"/>
      <c r="C391" s="16"/>
    </row>
    <row r="392" spans="1:3" ht="15.75" customHeight="1" x14ac:dyDescent="0.25">
      <c r="A392" s="16"/>
      <c r="B392" s="16"/>
      <c r="C392" s="16"/>
    </row>
    <row r="393" spans="1:3" ht="15.75" customHeight="1" x14ac:dyDescent="0.25">
      <c r="A393" s="16"/>
      <c r="B393" s="16"/>
      <c r="C393" s="16"/>
    </row>
    <row r="394" spans="1:3" ht="15.75" customHeight="1" x14ac:dyDescent="0.25">
      <c r="A394" s="16"/>
      <c r="B394" s="16"/>
      <c r="C394" s="16"/>
    </row>
    <row r="395" spans="1:3" ht="15.75" customHeight="1" x14ac:dyDescent="0.25">
      <c r="A395" s="16"/>
      <c r="B395" s="16"/>
      <c r="C395" s="16"/>
    </row>
    <row r="396" spans="1:3" ht="15.75" customHeight="1" x14ac:dyDescent="0.25">
      <c r="A396" s="16"/>
      <c r="B396" s="16"/>
      <c r="C396" s="16"/>
    </row>
    <row r="397" spans="1:3" ht="15.75" customHeight="1" x14ac:dyDescent="0.25">
      <c r="A397" s="16"/>
      <c r="B397" s="16"/>
      <c r="C397" s="16"/>
    </row>
    <row r="398" spans="1:3" ht="15.75" customHeight="1" x14ac:dyDescent="0.25">
      <c r="A398" s="16"/>
      <c r="B398" s="16"/>
      <c r="C398" s="16"/>
    </row>
    <row r="399" spans="1:3" ht="15.75" customHeight="1" x14ac:dyDescent="0.25">
      <c r="A399" s="16"/>
      <c r="B399" s="16"/>
      <c r="C399" s="16"/>
    </row>
    <row r="400" spans="1:3" ht="15.75" customHeight="1" x14ac:dyDescent="0.25">
      <c r="A400" s="16"/>
      <c r="B400" s="16"/>
      <c r="C400" s="16"/>
    </row>
    <row r="401" spans="1:3" ht="15.75" customHeight="1" x14ac:dyDescent="0.25">
      <c r="A401" s="16"/>
      <c r="B401" s="16"/>
      <c r="C401" s="16"/>
    </row>
    <row r="402" spans="1:3" ht="15.75" customHeight="1" x14ac:dyDescent="0.25">
      <c r="A402" s="16"/>
      <c r="B402" s="16"/>
      <c r="C402" s="16"/>
    </row>
    <row r="403" spans="1:3" ht="15.75" customHeight="1" x14ac:dyDescent="0.25">
      <c r="A403" s="16"/>
      <c r="B403" s="16"/>
      <c r="C403" s="16"/>
    </row>
    <row r="404" spans="1:3" ht="15.75" customHeight="1" x14ac:dyDescent="0.25">
      <c r="A404" s="16"/>
      <c r="B404" s="16"/>
      <c r="C404" s="16"/>
    </row>
    <row r="405" spans="1:3" ht="15.75" customHeight="1" x14ac:dyDescent="0.25">
      <c r="A405" s="16"/>
      <c r="B405" s="16"/>
      <c r="C405" s="16"/>
    </row>
    <row r="406" spans="1:3" ht="15.75" customHeight="1" x14ac:dyDescent="0.25">
      <c r="A406" s="16"/>
      <c r="B406" s="16"/>
      <c r="C406" s="16"/>
    </row>
    <row r="407" spans="1:3" ht="15.75" customHeight="1" x14ac:dyDescent="0.25">
      <c r="A407" s="16"/>
      <c r="B407" s="16"/>
      <c r="C407" s="16"/>
    </row>
    <row r="408" spans="1:3" ht="15.75" customHeight="1" x14ac:dyDescent="0.25">
      <c r="A408" s="16"/>
      <c r="B408" s="16"/>
      <c r="C408" s="16"/>
    </row>
    <row r="409" spans="1:3" ht="15.75" customHeight="1" x14ac:dyDescent="0.25">
      <c r="A409" s="16"/>
      <c r="B409" s="16"/>
      <c r="C409" s="16"/>
    </row>
    <row r="410" spans="1:3" ht="15.75" customHeight="1" x14ac:dyDescent="0.25">
      <c r="A410" s="16"/>
      <c r="B410" s="16"/>
      <c r="C410" s="16"/>
    </row>
    <row r="411" spans="1:3" ht="15.75" customHeight="1" x14ac:dyDescent="0.25">
      <c r="A411" s="16"/>
      <c r="B411" s="16"/>
      <c r="C411" s="16"/>
    </row>
    <row r="412" spans="1:3" ht="15.75" customHeight="1" x14ac:dyDescent="0.25">
      <c r="A412" s="16"/>
      <c r="B412" s="16"/>
      <c r="C412" s="16"/>
    </row>
    <row r="413" spans="1:3" ht="15.75" customHeight="1" x14ac:dyDescent="0.25">
      <c r="A413" s="16"/>
      <c r="B413" s="16"/>
      <c r="C413" s="16"/>
    </row>
    <row r="414" spans="1:3" ht="15.75" customHeight="1" x14ac:dyDescent="0.25">
      <c r="A414" s="16"/>
      <c r="B414" s="16"/>
      <c r="C414" s="16"/>
    </row>
    <row r="415" spans="1:3" ht="15.75" customHeight="1" x14ac:dyDescent="0.25">
      <c r="A415" s="16"/>
      <c r="B415" s="16"/>
      <c r="C415" s="16"/>
    </row>
    <row r="416" spans="1:3" ht="15.75" customHeight="1" x14ac:dyDescent="0.25">
      <c r="A416" s="16"/>
      <c r="B416" s="16"/>
      <c r="C416" s="16"/>
    </row>
    <row r="417" spans="1:3" ht="15.75" customHeight="1" x14ac:dyDescent="0.25">
      <c r="A417" s="16"/>
      <c r="B417" s="16"/>
      <c r="C417" s="16"/>
    </row>
    <row r="418" spans="1:3" ht="15.75" customHeight="1" x14ac:dyDescent="0.25">
      <c r="A418" s="16"/>
      <c r="B418" s="16"/>
      <c r="C418" s="16"/>
    </row>
    <row r="419" spans="1:3" ht="15.75" customHeight="1" x14ac:dyDescent="0.25">
      <c r="A419" s="16"/>
      <c r="B419" s="16"/>
      <c r="C419" s="16"/>
    </row>
    <row r="420" spans="1:3" ht="15.75" customHeight="1" x14ac:dyDescent="0.25">
      <c r="A420" s="16"/>
      <c r="B420" s="16"/>
      <c r="C420" s="16"/>
    </row>
    <row r="421" spans="1:3" ht="15.75" customHeight="1" x14ac:dyDescent="0.25">
      <c r="A421" s="16"/>
      <c r="B421" s="16"/>
      <c r="C421" s="16"/>
    </row>
    <row r="422" spans="1:3" ht="15.75" customHeight="1" x14ac:dyDescent="0.25">
      <c r="A422" s="16"/>
      <c r="B422" s="16"/>
      <c r="C422" s="16"/>
    </row>
    <row r="423" spans="1:3" ht="15.75" customHeight="1" x14ac:dyDescent="0.25">
      <c r="A423" s="16"/>
      <c r="B423" s="16"/>
      <c r="C423" s="16"/>
    </row>
    <row r="424" spans="1:3" ht="15.75" customHeight="1" x14ac:dyDescent="0.25">
      <c r="A424" s="16"/>
      <c r="B424" s="16"/>
      <c r="C424" s="16"/>
    </row>
    <row r="425" spans="1:3" ht="15.75" customHeight="1" x14ac:dyDescent="0.25">
      <c r="A425" s="16"/>
      <c r="B425" s="16"/>
      <c r="C425" s="16"/>
    </row>
    <row r="426" spans="1:3" ht="15.75" customHeight="1" x14ac:dyDescent="0.25">
      <c r="A426" s="16"/>
      <c r="B426" s="16"/>
      <c r="C426" s="16"/>
    </row>
    <row r="427" spans="1:3" ht="15.75" customHeight="1" x14ac:dyDescent="0.25">
      <c r="A427" s="16"/>
      <c r="B427" s="16"/>
      <c r="C427" s="16"/>
    </row>
    <row r="428" spans="1:3" ht="15.75" customHeight="1" x14ac:dyDescent="0.25">
      <c r="A428" s="16"/>
      <c r="B428" s="16"/>
      <c r="C428" s="16"/>
    </row>
    <row r="429" spans="1:3" ht="15.75" customHeight="1" x14ac:dyDescent="0.25">
      <c r="A429" s="16"/>
      <c r="B429" s="16"/>
      <c r="C429" s="16"/>
    </row>
    <row r="430" spans="1:3" ht="15.75" customHeight="1" x14ac:dyDescent="0.25">
      <c r="A430" s="16"/>
      <c r="B430" s="16"/>
      <c r="C430" s="16"/>
    </row>
    <row r="431" spans="1:3" ht="15.75" customHeight="1" x14ac:dyDescent="0.25">
      <c r="A431" s="16"/>
      <c r="B431" s="16"/>
      <c r="C431" s="16"/>
    </row>
    <row r="432" spans="1:3" ht="15.75" customHeight="1" x14ac:dyDescent="0.25">
      <c r="A432" s="16"/>
      <c r="B432" s="16"/>
      <c r="C432" s="16"/>
    </row>
    <row r="433" spans="1:3" ht="15.75" customHeight="1" x14ac:dyDescent="0.25">
      <c r="A433" s="16"/>
      <c r="B433" s="16"/>
      <c r="C433" s="16"/>
    </row>
    <row r="434" spans="1:3" ht="15.75" customHeight="1" x14ac:dyDescent="0.25">
      <c r="A434" s="16"/>
      <c r="B434" s="16"/>
      <c r="C434" s="16"/>
    </row>
    <row r="435" spans="1:3" ht="15.75" customHeight="1" x14ac:dyDescent="0.25">
      <c r="A435" s="16"/>
      <c r="B435" s="16"/>
      <c r="C435" s="16"/>
    </row>
    <row r="436" spans="1:3" ht="15.75" customHeight="1" x14ac:dyDescent="0.25">
      <c r="A436" s="16"/>
      <c r="B436" s="16"/>
      <c r="C436" s="16"/>
    </row>
    <row r="437" spans="1:3" ht="15.75" customHeight="1" x14ac:dyDescent="0.25">
      <c r="A437" s="16"/>
      <c r="B437" s="16"/>
      <c r="C437" s="16"/>
    </row>
    <row r="438" spans="1:3" ht="15.75" customHeight="1" x14ac:dyDescent="0.25">
      <c r="A438" s="16"/>
      <c r="B438" s="16"/>
      <c r="C438" s="16"/>
    </row>
    <row r="439" spans="1:3" ht="15.75" customHeight="1" x14ac:dyDescent="0.25">
      <c r="A439" s="16"/>
      <c r="B439" s="16"/>
      <c r="C439" s="16"/>
    </row>
    <row r="440" spans="1:3" ht="15.75" customHeight="1" x14ac:dyDescent="0.25">
      <c r="A440" s="16"/>
      <c r="B440" s="16"/>
      <c r="C440" s="16"/>
    </row>
    <row r="441" spans="1:3" ht="15.75" customHeight="1" x14ac:dyDescent="0.25">
      <c r="A441" s="16"/>
      <c r="B441" s="16"/>
      <c r="C441" s="16"/>
    </row>
    <row r="442" spans="1:3" ht="15.75" customHeight="1" x14ac:dyDescent="0.25">
      <c r="A442" s="16"/>
      <c r="B442" s="16"/>
      <c r="C442" s="16"/>
    </row>
    <row r="443" spans="1:3" ht="15.75" customHeight="1" x14ac:dyDescent="0.25">
      <c r="A443" s="16"/>
      <c r="B443" s="16"/>
      <c r="C443" s="16"/>
    </row>
    <row r="444" spans="1:3" ht="15.75" customHeight="1" x14ac:dyDescent="0.25">
      <c r="A444" s="16"/>
      <c r="B444" s="16"/>
      <c r="C444" s="16"/>
    </row>
    <row r="445" spans="1:3" ht="15.75" customHeight="1" x14ac:dyDescent="0.25">
      <c r="A445" s="16"/>
      <c r="B445" s="16"/>
      <c r="C445" s="16"/>
    </row>
    <row r="446" spans="1:3" ht="15.75" customHeight="1" x14ac:dyDescent="0.25">
      <c r="A446" s="16"/>
      <c r="B446" s="16"/>
      <c r="C446" s="16"/>
    </row>
    <row r="447" spans="1:3" ht="15.75" customHeight="1" x14ac:dyDescent="0.25">
      <c r="A447" s="16"/>
      <c r="B447" s="16"/>
      <c r="C447" s="16"/>
    </row>
    <row r="448" spans="1:3" ht="15.75" customHeight="1" x14ac:dyDescent="0.25">
      <c r="A448" s="16"/>
      <c r="B448" s="16"/>
      <c r="C448" s="16"/>
    </row>
    <row r="449" spans="1:3" ht="15.75" customHeight="1" x14ac:dyDescent="0.25">
      <c r="A449" s="16"/>
      <c r="B449" s="16"/>
      <c r="C449" s="16"/>
    </row>
    <row r="450" spans="1:3" ht="15.75" customHeight="1" x14ac:dyDescent="0.25">
      <c r="A450" s="16"/>
      <c r="B450" s="16"/>
      <c r="C450" s="16"/>
    </row>
    <row r="451" spans="1:3" ht="15.75" customHeight="1" x14ac:dyDescent="0.25">
      <c r="A451" s="16"/>
      <c r="B451" s="16"/>
      <c r="C451" s="16"/>
    </row>
    <row r="452" spans="1:3" ht="15.75" customHeight="1" x14ac:dyDescent="0.25">
      <c r="A452" s="16"/>
      <c r="B452" s="16"/>
      <c r="C452" s="16"/>
    </row>
    <row r="453" spans="1:3" ht="15.75" customHeight="1" x14ac:dyDescent="0.25">
      <c r="A453" s="16"/>
      <c r="B453" s="16"/>
      <c r="C453" s="16"/>
    </row>
    <row r="454" spans="1:3" ht="15.75" customHeight="1" x14ac:dyDescent="0.25">
      <c r="A454" s="16"/>
      <c r="B454" s="16"/>
      <c r="C454" s="16"/>
    </row>
    <row r="455" spans="1:3" ht="15.75" customHeight="1" x14ac:dyDescent="0.25">
      <c r="A455" s="16"/>
      <c r="B455" s="16"/>
      <c r="C455" s="16"/>
    </row>
    <row r="456" spans="1:3" ht="15.75" customHeight="1" x14ac:dyDescent="0.25">
      <c r="A456" s="16"/>
      <c r="B456" s="16"/>
      <c r="C456" s="16"/>
    </row>
    <row r="457" spans="1:3" ht="15.75" customHeight="1" x14ac:dyDescent="0.25">
      <c r="A457" s="16"/>
      <c r="B457" s="16"/>
      <c r="C457" s="16"/>
    </row>
    <row r="458" spans="1:3" ht="15.75" customHeight="1" x14ac:dyDescent="0.25">
      <c r="A458" s="16"/>
      <c r="B458" s="16"/>
      <c r="C458" s="16"/>
    </row>
    <row r="459" spans="1:3" ht="15.75" customHeight="1" x14ac:dyDescent="0.25">
      <c r="A459" s="16"/>
      <c r="B459" s="16"/>
      <c r="C459" s="16"/>
    </row>
    <row r="460" spans="1:3" ht="15.75" customHeight="1" x14ac:dyDescent="0.25">
      <c r="A460" s="16"/>
      <c r="B460" s="16"/>
      <c r="C460" s="16"/>
    </row>
    <row r="461" spans="1:3" ht="15.75" customHeight="1" x14ac:dyDescent="0.25">
      <c r="A461" s="16"/>
      <c r="B461" s="16"/>
      <c r="C461" s="16"/>
    </row>
    <row r="462" spans="1:3" ht="15.75" customHeight="1" x14ac:dyDescent="0.25">
      <c r="A462" s="16"/>
      <c r="B462" s="16"/>
      <c r="C462" s="16"/>
    </row>
    <row r="463" spans="1:3" ht="15.75" customHeight="1" x14ac:dyDescent="0.25">
      <c r="A463" s="16"/>
      <c r="B463" s="16"/>
      <c r="C463" s="16"/>
    </row>
    <row r="464" spans="1:3" ht="15.75" customHeight="1" x14ac:dyDescent="0.25">
      <c r="A464" s="16"/>
      <c r="B464" s="16"/>
      <c r="C464" s="16"/>
    </row>
    <row r="465" spans="1:3" ht="15.75" customHeight="1" x14ac:dyDescent="0.25">
      <c r="A465" s="16"/>
      <c r="B465" s="16"/>
      <c r="C465" s="16"/>
    </row>
    <row r="466" spans="1:3" ht="15.75" customHeight="1" x14ac:dyDescent="0.25">
      <c r="A466" s="16"/>
      <c r="B466" s="16"/>
      <c r="C466" s="16"/>
    </row>
    <row r="467" spans="1:3" ht="15.75" customHeight="1" x14ac:dyDescent="0.25">
      <c r="A467" s="16"/>
      <c r="B467" s="16"/>
      <c r="C467" s="16"/>
    </row>
    <row r="468" spans="1:3" ht="15.75" customHeight="1" x14ac:dyDescent="0.25">
      <c r="A468" s="16"/>
      <c r="B468" s="16"/>
      <c r="C468" s="16"/>
    </row>
    <row r="469" spans="1:3" ht="15.75" customHeight="1" x14ac:dyDescent="0.25">
      <c r="A469" s="16"/>
      <c r="B469" s="16"/>
      <c r="C469" s="16"/>
    </row>
    <row r="470" spans="1:3" ht="15.75" customHeight="1" x14ac:dyDescent="0.25">
      <c r="A470" s="16"/>
      <c r="B470" s="16"/>
      <c r="C470" s="16"/>
    </row>
    <row r="471" spans="1:3" ht="15.75" customHeight="1" x14ac:dyDescent="0.25">
      <c r="A471" s="16"/>
      <c r="B471" s="16"/>
      <c r="C471" s="16"/>
    </row>
    <row r="472" spans="1:3" ht="15.75" customHeight="1" x14ac:dyDescent="0.25">
      <c r="A472" s="16"/>
      <c r="B472" s="16"/>
      <c r="C472" s="16"/>
    </row>
    <row r="473" spans="1:3" ht="15.75" customHeight="1" x14ac:dyDescent="0.25">
      <c r="A473" s="16"/>
      <c r="B473" s="16"/>
      <c r="C473" s="16"/>
    </row>
    <row r="474" spans="1:3" ht="15.75" customHeight="1" x14ac:dyDescent="0.25">
      <c r="A474" s="16"/>
      <c r="B474" s="16"/>
      <c r="C474" s="16"/>
    </row>
    <row r="475" spans="1:3" ht="15.75" customHeight="1" x14ac:dyDescent="0.25">
      <c r="A475" s="16"/>
      <c r="B475" s="16"/>
      <c r="C475" s="16"/>
    </row>
    <row r="476" spans="1:3" ht="15.75" customHeight="1" x14ac:dyDescent="0.25">
      <c r="A476" s="16"/>
      <c r="B476" s="16"/>
      <c r="C476" s="16"/>
    </row>
    <row r="477" spans="1:3" ht="15.75" customHeight="1" x14ac:dyDescent="0.25">
      <c r="A477" s="16"/>
      <c r="B477" s="16"/>
      <c r="C477" s="16"/>
    </row>
    <row r="478" spans="1:3" ht="15.75" customHeight="1" x14ac:dyDescent="0.25">
      <c r="A478" s="16"/>
      <c r="B478" s="16"/>
      <c r="C478" s="16"/>
    </row>
    <row r="479" spans="1:3" ht="15.75" customHeight="1" x14ac:dyDescent="0.25">
      <c r="A479" s="16"/>
      <c r="B479" s="16"/>
      <c r="C479" s="16"/>
    </row>
    <row r="480" spans="1:3" ht="15.75" customHeight="1" x14ac:dyDescent="0.25">
      <c r="A480" s="16"/>
      <c r="B480" s="16"/>
      <c r="C480" s="16"/>
    </row>
    <row r="481" spans="1:3" ht="15.75" customHeight="1" x14ac:dyDescent="0.25">
      <c r="A481" s="16"/>
      <c r="B481" s="16"/>
      <c r="C481" s="16"/>
    </row>
    <row r="482" spans="1:3" ht="15.75" customHeight="1" x14ac:dyDescent="0.25">
      <c r="A482" s="16"/>
      <c r="B482" s="16"/>
      <c r="C482" s="16"/>
    </row>
    <row r="483" spans="1:3" ht="15.75" customHeight="1" x14ac:dyDescent="0.25">
      <c r="A483" s="16"/>
      <c r="B483" s="16"/>
      <c r="C483" s="16"/>
    </row>
    <row r="484" spans="1:3" ht="15.75" customHeight="1" x14ac:dyDescent="0.25">
      <c r="A484" s="16"/>
      <c r="B484" s="16"/>
      <c r="C484" s="16"/>
    </row>
    <row r="485" spans="1:3" ht="15.75" customHeight="1" x14ac:dyDescent="0.25">
      <c r="A485" s="16"/>
      <c r="B485" s="16"/>
      <c r="C485" s="16"/>
    </row>
    <row r="486" spans="1:3" ht="15.75" customHeight="1" x14ac:dyDescent="0.25">
      <c r="A486" s="16"/>
      <c r="B486" s="16"/>
      <c r="C486" s="16"/>
    </row>
    <row r="487" spans="1:3" ht="15.75" customHeight="1" x14ac:dyDescent="0.25">
      <c r="A487" s="16"/>
      <c r="B487" s="16"/>
      <c r="C487" s="16"/>
    </row>
    <row r="488" spans="1:3" ht="15.75" customHeight="1" x14ac:dyDescent="0.25">
      <c r="A488" s="16"/>
      <c r="B488" s="16"/>
      <c r="C488" s="16"/>
    </row>
    <row r="489" spans="1:3" ht="15.75" customHeight="1" x14ac:dyDescent="0.25">
      <c r="A489" s="16"/>
      <c r="B489" s="16"/>
      <c r="C489" s="16"/>
    </row>
    <row r="490" spans="1:3" ht="15.75" customHeight="1" x14ac:dyDescent="0.25">
      <c r="A490" s="16"/>
      <c r="B490" s="16"/>
      <c r="C490" s="16"/>
    </row>
    <row r="491" spans="1:3" ht="15.75" customHeight="1" x14ac:dyDescent="0.25">
      <c r="A491" s="16"/>
      <c r="B491" s="16"/>
      <c r="C491" s="16"/>
    </row>
    <row r="492" spans="1:3" ht="15.75" customHeight="1" x14ac:dyDescent="0.25">
      <c r="A492" s="16"/>
      <c r="B492" s="16"/>
      <c r="C492" s="16"/>
    </row>
    <row r="493" spans="1:3" ht="15.75" customHeight="1" x14ac:dyDescent="0.25">
      <c r="A493" s="16"/>
      <c r="B493" s="16"/>
      <c r="C493" s="16"/>
    </row>
    <row r="494" spans="1:3" ht="15.75" customHeight="1" x14ac:dyDescent="0.25">
      <c r="A494" s="16"/>
      <c r="B494" s="16"/>
      <c r="C494" s="16"/>
    </row>
    <row r="495" spans="1:3" ht="15.75" customHeight="1" x14ac:dyDescent="0.25">
      <c r="A495" s="16"/>
      <c r="B495" s="16"/>
      <c r="C495" s="16"/>
    </row>
    <row r="496" spans="1:3" ht="15.75" customHeight="1" x14ac:dyDescent="0.25">
      <c r="A496" s="16"/>
      <c r="B496" s="16"/>
      <c r="C496" s="16"/>
    </row>
    <row r="497" spans="1:3" ht="15.75" customHeight="1" x14ac:dyDescent="0.25">
      <c r="A497" s="16"/>
      <c r="B497" s="16"/>
      <c r="C497" s="16"/>
    </row>
    <row r="498" spans="1:3" ht="15.75" customHeight="1" x14ac:dyDescent="0.25">
      <c r="A498" s="16"/>
      <c r="B498" s="16"/>
      <c r="C498" s="16"/>
    </row>
    <row r="499" spans="1:3" ht="15.75" customHeight="1" x14ac:dyDescent="0.25">
      <c r="A499" s="16"/>
      <c r="B499" s="16"/>
      <c r="C499" s="16"/>
    </row>
    <row r="500" spans="1:3" ht="15.75" customHeight="1" x14ac:dyDescent="0.25">
      <c r="A500" s="16"/>
      <c r="B500" s="16"/>
      <c r="C500" s="16"/>
    </row>
    <row r="501" spans="1:3" ht="15.75" customHeight="1" x14ac:dyDescent="0.25">
      <c r="A501" s="16"/>
      <c r="B501" s="16"/>
      <c r="C501" s="16"/>
    </row>
    <row r="502" spans="1:3" ht="15.75" customHeight="1" x14ac:dyDescent="0.25">
      <c r="A502" s="16"/>
      <c r="B502" s="16"/>
      <c r="C502" s="16"/>
    </row>
    <row r="503" spans="1:3" ht="15.75" customHeight="1" x14ac:dyDescent="0.25">
      <c r="A503" s="16"/>
      <c r="B503" s="16"/>
      <c r="C503" s="16"/>
    </row>
    <row r="504" spans="1:3" ht="15.75" customHeight="1" x14ac:dyDescent="0.25">
      <c r="A504" s="16"/>
      <c r="B504" s="16"/>
      <c r="C504" s="16"/>
    </row>
    <row r="505" spans="1:3" ht="15.75" customHeight="1" x14ac:dyDescent="0.25">
      <c r="A505" s="16"/>
      <c r="B505" s="16"/>
      <c r="C505" s="16"/>
    </row>
    <row r="506" spans="1:3" ht="15.75" customHeight="1" x14ac:dyDescent="0.25">
      <c r="A506" s="16"/>
      <c r="B506" s="16"/>
      <c r="C506" s="16"/>
    </row>
    <row r="507" spans="1:3" ht="15.75" customHeight="1" x14ac:dyDescent="0.25">
      <c r="A507" s="16"/>
      <c r="B507" s="16"/>
      <c r="C507" s="16"/>
    </row>
    <row r="508" spans="1:3" ht="15.75" customHeight="1" x14ac:dyDescent="0.25">
      <c r="A508" s="16"/>
      <c r="B508" s="16"/>
      <c r="C508" s="16"/>
    </row>
    <row r="509" spans="1:3" ht="15.75" customHeight="1" x14ac:dyDescent="0.25">
      <c r="A509" s="16"/>
      <c r="B509" s="16"/>
      <c r="C509" s="16"/>
    </row>
    <row r="510" spans="1:3" ht="15.75" customHeight="1" x14ac:dyDescent="0.25">
      <c r="A510" s="16"/>
      <c r="B510" s="16"/>
      <c r="C510" s="16"/>
    </row>
    <row r="511" spans="1:3" ht="15.75" customHeight="1" x14ac:dyDescent="0.25">
      <c r="A511" s="16"/>
      <c r="B511" s="16"/>
      <c r="C511" s="16"/>
    </row>
    <row r="512" spans="1:3" ht="15.75" customHeight="1" x14ac:dyDescent="0.25">
      <c r="A512" s="16"/>
      <c r="B512" s="16"/>
      <c r="C512" s="16"/>
    </row>
    <row r="513" spans="1:3" ht="15.75" customHeight="1" x14ac:dyDescent="0.25">
      <c r="A513" s="16"/>
      <c r="B513" s="16"/>
      <c r="C513" s="16"/>
    </row>
    <row r="514" spans="1:3" ht="15.75" customHeight="1" x14ac:dyDescent="0.25">
      <c r="A514" s="16"/>
      <c r="B514" s="16"/>
      <c r="C514" s="16"/>
    </row>
    <row r="515" spans="1:3" ht="15.75" customHeight="1" x14ac:dyDescent="0.25">
      <c r="A515" s="16"/>
      <c r="B515" s="16"/>
      <c r="C515" s="16"/>
    </row>
    <row r="516" spans="1:3" ht="15.75" customHeight="1" x14ac:dyDescent="0.25">
      <c r="A516" s="16"/>
      <c r="B516" s="16"/>
      <c r="C516" s="16"/>
    </row>
    <row r="517" spans="1:3" ht="15.75" customHeight="1" x14ac:dyDescent="0.25">
      <c r="A517" s="16"/>
      <c r="B517" s="16"/>
      <c r="C517" s="16"/>
    </row>
    <row r="518" spans="1:3" ht="15.75" customHeight="1" x14ac:dyDescent="0.25">
      <c r="A518" s="16"/>
      <c r="B518" s="16"/>
      <c r="C518" s="16"/>
    </row>
    <row r="519" spans="1:3" ht="15.75" customHeight="1" x14ac:dyDescent="0.25">
      <c r="A519" s="16"/>
      <c r="B519" s="16"/>
      <c r="C519" s="16"/>
    </row>
    <row r="520" spans="1:3" ht="15.75" customHeight="1" x14ac:dyDescent="0.25">
      <c r="A520" s="16"/>
      <c r="B520" s="16"/>
      <c r="C520" s="16"/>
    </row>
    <row r="521" spans="1:3" ht="15.75" customHeight="1" x14ac:dyDescent="0.25">
      <c r="A521" s="16"/>
      <c r="B521" s="16"/>
      <c r="C521" s="16"/>
    </row>
    <row r="522" spans="1:3" ht="15.75" customHeight="1" x14ac:dyDescent="0.25">
      <c r="A522" s="16"/>
      <c r="B522" s="16"/>
      <c r="C522" s="16"/>
    </row>
    <row r="523" spans="1:3" ht="15.75" customHeight="1" x14ac:dyDescent="0.25">
      <c r="A523" s="16"/>
      <c r="B523" s="16"/>
      <c r="C523" s="16"/>
    </row>
    <row r="524" spans="1:3" ht="15.75" customHeight="1" x14ac:dyDescent="0.25">
      <c r="A524" s="16"/>
      <c r="B524" s="16"/>
      <c r="C524" s="16"/>
    </row>
    <row r="525" spans="1:3" ht="15.75" customHeight="1" x14ac:dyDescent="0.25">
      <c r="A525" s="16"/>
      <c r="B525" s="16"/>
      <c r="C525" s="16"/>
    </row>
    <row r="526" spans="1:3" ht="15.75" customHeight="1" x14ac:dyDescent="0.25">
      <c r="A526" s="16"/>
      <c r="B526" s="16"/>
      <c r="C526" s="16"/>
    </row>
    <row r="527" spans="1:3" ht="15.75" customHeight="1" x14ac:dyDescent="0.25">
      <c r="A527" s="16"/>
      <c r="B527" s="16"/>
      <c r="C527" s="16"/>
    </row>
    <row r="528" spans="1:3" ht="15.75" customHeight="1" x14ac:dyDescent="0.25">
      <c r="A528" s="16"/>
      <c r="B528" s="16"/>
      <c r="C528" s="16"/>
    </row>
    <row r="529" spans="1:3" ht="15.75" customHeight="1" x14ac:dyDescent="0.25">
      <c r="A529" s="16"/>
      <c r="B529" s="16"/>
      <c r="C529" s="16"/>
    </row>
    <row r="530" spans="1:3" ht="15.75" customHeight="1" x14ac:dyDescent="0.25">
      <c r="A530" s="16"/>
      <c r="B530" s="16"/>
      <c r="C530" s="16"/>
    </row>
    <row r="531" spans="1:3" ht="15.75" customHeight="1" x14ac:dyDescent="0.25">
      <c r="A531" s="16"/>
      <c r="B531" s="16"/>
      <c r="C531" s="16"/>
    </row>
    <row r="532" spans="1:3" ht="15.75" customHeight="1" x14ac:dyDescent="0.25">
      <c r="A532" s="16"/>
      <c r="B532" s="16"/>
      <c r="C532" s="16"/>
    </row>
    <row r="533" spans="1:3" ht="15.75" customHeight="1" x14ac:dyDescent="0.25">
      <c r="A533" s="16"/>
      <c r="B533" s="16"/>
      <c r="C533" s="16"/>
    </row>
    <row r="534" spans="1:3" ht="15.75" customHeight="1" x14ac:dyDescent="0.25">
      <c r="A534" s="16"/>
      <c r="B534" s="16"/>
      <c r="C534" s="16"/>
    </row>
    <row r="535" spans="1:3" ht="15.75" customHeight="1" x14ac:dyDescent="0.25">
      <c r="A535" s="16"/>
      <c r="B535" s="16"/>
      <c r="C535" s="16"/>
    </row>
    <row r="536" spans="1:3" ht="15.75" customHeight="1" x14ac:dyDescent="0.25">
      <c r="A536" s="16"/>
      <c r="B536" s="16"/>
      <c r="C536" s="16"/>
    </row>
    <row r="537" spans="1:3" ht="15.75" customHeight="1" x14ac:dyDescent="0.25">
      <c r="A537" s="16"/>
      <c r="B537" s="16"/>
      <c r="C537" s="16"/>
    </row>
    <row r="538" spans="1:3" ht="15.75" customHeight="1" x14ac:dyDescent="0.25">
      <c r="A538" s="16"/>
      <c r="B538" s="16"/>
      <c r="C538" s="16"/>
    </row>
    <row r="539" spans="1:3" ht="15.75" customHeight="1" x14ac:dyDescent="0.25">
      <c r="A539" s="16"/>
      <c r="B539" s="16"/>
      <c r="C539" s="16"/>
    </row>
    <row r="540" spans="1:3" ht="15.75" customHeight="1" x14ac:dyDescent="0.25">
      <c r="A540" s="16"/>
      <c r="B540" s="16"/>
      <c r="C540" s="16"/>
    </row>
    <row r="541" spans="1:3" ht="15.75" customHeight="1" x14ac:dyDescent="0.25">
      <c r="A541" s="16"/>
      <c r="B541" s="16"/>
      <c r="C541" s="16"/>
    </row>
    <row r="542" spans="1:3" ht="15.75" customHeight="1" x14ac:dyDescent="0.25">
      <c r="A542" s="16"/>
      <c r="B542" s="16"/>
      <c r="C542" s="16"/>
    </row>
    <row r="543" spans="1:3" ht="15.75" customHeight="1" x14ac:dyDescent="0.25">
      <c r="A543" s="16"/>
      <c r="B543" s="16"/>
      <c r="C543" s="16"/>
    </row>
    <row r="544" spans="1:3" ht="15.75" customHeight="1" x14ac:dyDescent="0.25">
      <c r="A544" s="16"/>
      <c r="B544" s="16"/>
      <c r="C544" s="16"/>
    </row>
    <row r="545" spans="1:3" ht="15.75" customHeight="1" x14ac:dyDescent="0.25">
      <c r="A545" s="16"/>
      <c r="B545" s="16"/>
      <c r="C545" s="16"/>
    </row>
    <row r="546" spans="1:3" ht="15.75" customHeight="1" x14ac:dyDescent="0.25">
      <c r="A546" s="16"/>
      <c r="B546" s="16"/>
      <c r="C546" s="16"/>
    </row>
    <row r="547" spans="1:3" ht="15.75" customHeight="1" x14ac:dyDescent="0.25">
      <c r="A547" s="16"/>
      <c r="B547" s="16"/>
      <c r="C547" s="16"/>
    </row>
    <row r="548" spans="1:3" ht="15.75" customHeight="1" x14ac:dyDescent="0.25">
      <c r="A548" s="16"/>
      <c r="B548" s="16"/>
      <c r="C548" s="16"/>
    </row>
    <row r="549" spans="1:3" ht="15.75" customHeight="1" x14ac:dyDescent="0.25">
      <c r="A549" s="16"/>
      <c r="B549" s="16"/>
      <c r="C549" s="16"/>
    </row>
    <row r="550" spans="1:3" ht="15.75" customHeight="1" x14ac:dyDescent="0.25">
      <c r="A550" s="16"/>
      <c r="B550" s="16"/>
      <c r="C550" s="16"/>
    </row>
    <row r="551" spans="1:3" ht="15.75" customHeight="1" x14ac:dyDescent="0.25">
      <c r="A551" s="16"/>
      <c r="B551" s="16"/>
      <c r="C551" s="16"/>
    </row>
    <row r="552" spans="1:3" ht="15.75" customHeight="1" x14ac:dyDescent="0.25">
      <c r="A552" s="16"/>
      <c r="B552" s="16"/>
      <c r="C552" s="16"/>
    </row>
    <row r="553" spans="1:3" ht="15.75" customHeight="1" x14ac:dyDescent="0.25">
      <c r="A553" s="16"/>
      <c r="B553" s="16"/>
      <c r="C553" s="16"/>
    </row>
    <row r="554" spans="1:3" ht="15.75" customHeight="1" x14ac:dyDescent="0.25">
      <c r="A554" s="16"/>
      <c r="B554" s="16"/>
      <c r="C554" s="16"/>
    </row>
    <row r="555" spans="1:3" ht="15.75" customHeight="1" x14ac:dyDescent="0.25">
      <c r="A555" s="16"/>
      <c r="B555" s="16"/>
      <c r="C555" s="16"/>
    </row>
    <row r="556" spans="1:3" ht="15.75" customHeight="1" x14ac:dyDescent="0.25">
      <c r="A556" s="16"/>
      <c r="B556" s="16"/>
      <c r="C556" s="16"/>
    </row>
    <row r="557" spans="1:3" ht="15.75" customHeight="1" x14ac:dyDescent="0.25">
      <c r="A557" s="16"/>
      <c r="B557" s="16"/>
      <c r="C557" s="16"/>
    </row>
    <row r="558" spans="1:3" ht="15.75" customHeight="1" x14ac:dyDescent="0.25">
      <c r="A558" s="16"/>
      <c r="B558" s="16"/>
      <c r="C558" s="16"/>
    </row>
    <row r="559" spans="1:3" ht="15.75" customHeight="1" x14ac:dyDescent="0.25">
      <c r="A559" s="16"/>
      <c r="B559" s="16"/>
      <c r="C559" s="16"/>
    </row>
    <row r="560" spans="1:3" ht="15.75" customHeight="1" x14ac:dyDescent="0.25">
      <c r="A560" s="16"/>
      <c r="B560" s="16"/>
      <c r="C560" s="16"/>
    </row>
    <row r="561" spans="1:3" ht="15.75" customHeight="1" x14ac:dyDescent="0.25">
      <c r="A561" s="16"/>
      <c r="B561" s="16"/>
      <c r="C561" s="16"/>
    </row>
    <row r="562" spans="1:3" ht="15.75" customHeight="1" x14ac:dyDescent="0.25">
      <c r="A562" s="16"/>
      <c r="B562" s="16"/>
      <c r="C562" s="16"/>
    </row>
    <row r="563" spans="1:3" ht="15.75" customHeight="1" x14ac:dyDescent="0.25">
      <c r="A563" s="16"/>
      <c r="B563" s="16"/>
      <c r="C563" s="16"/>
    </row>
    <row r="564" spans="1:3" ht="15.75" customHeight="1" x14ac:dyDescent="0.25">
      <c r="A564" s="16"/>
      <c r="B564" s="16"/>
      <c r="C564" s="16"/>
    </row>
    <row r="565" spans="1:3" ht="15.75" customHeight="1" x14ac:dyDescent="0.25">
      <c r="A565" s="16"/>
      <c r="B565" s="16"/>
      <c r="C565" s="16"/>
    </row>
    <row r="566" spans="1:3" ht="15.75" customHeight="1" x14ac:dyDescent="0.25">
      <c r="A566" s="16"/>
      <c r="B566" s="16"/>
      <c r="C566" s="16"/>
    </row>
    <row r="567" spans="1:3" ht="15.75" customHeight="1" x14ac:dyDescent="0.25">
      <c r="A567" s="16"/>
      <c r="B567" s="16"/>
      <c r="C567" s="16"/>
    </row>
    <row r="568" spans="1:3" ht="15.75" customHeight="1" x14ac:dyDescent="0.25">
      <c r="A568" s="16"/>
      <c r="B568" s="16"/>
      <c r="C568" s="16"/>
    </row>
    <row r="569" spans="1:3" ht="15.75" customHeight="1" x14ac:dyDescent="0.25">
      <c r="A569" s="16"/>
      <c r="B569" s="16"/>
      <c r="C569" s="16"/>
    </row>
    <row r="570" spans="1:3" ht="15.75" customHeight="1" x14ac:dyDescent="0.25">
      <c r="A570" s="16"/>
      <c r="B570" s="16"/>
      <c r="C570" s="16"/>
    </row>
    <row r="571" spans="1:3" ht="15.75" customHeight="1" x14ac:dyDescent="0.25">
      <c r="A571" s="16"/>
      <c r="B571" s="16"/>
      <c r="C571" s="16"/>
    </row>
    <row r="572" spans="1:3" ht="15.75" customHeight="1" x14ac:dyDescent="0.25">
      <c r="A572" s="16"/>
      <c r="B572" s="16"/>
      <c r="C572" s="16"/>
    </row>
    <row r="573" spans="1:3" ht="15.75" customHeight="1" x14ac:dyDescent="0.25">
      <c r="A573" s="16"/>
      <c r="B573" s="16"/>
      <c r="C573" s="16"/>
    </row>
    <row r="574" spans="1:3" ht="15.75" customHeight="1" x14ac:dyDescent="0.25">
      <c r="A574" s="16"/>
      <c r="B574" s="16"/>
      <c r="C574" s="16"/>
    </row>
    <row r="575" spans="1:3" ht="15.75" customHeight="1" x14ac:dyDescent="0.25">
      <c r="A575" s="16"/>
      <c r="B575" s="16"/>
      <c r="C575" s="16"/>
    </row>
    <row r="576" spans="1:3" ht="15.75" customHeight="1" x14ac:dyDescent="0.25">
      <c r="A576" s="16"/>
      <c r="B576" s="16"/>
      <c r="C576" s="16"/>
    </row>
    <row r="577" spans="1:3" ht="15.75" customHeight="1" x14ac:dyDescent="0.25">
      <c r="A577" s="16"/>
      <c r="B577" s="16"/>
      <c r="C577" s="16"/>
    </row>
    <row r="578" spans="1:3" ht="15.75" customHeight="1" x14ac:dyDescent="0.25">
      <c r="A578" s="16"/>
      <c r="B578" s="16"/>
      <c r="C578" s="16"/>
    </row>
    <row r="579" spans="1:3" ht="15.75" customHeight="1" x14ac:dyDescent="0.25">
      <c r="A579" s="16"/>
      <c r="B579" s="16"/>
      <c r="C579" s="16"/>
    </row>
    <row r="580" spans="1:3" ht="15.75" customHeight="1" x14ac:dyDescent="0.25">
      <c r="A580" s="16"/>
      <c r="B580" s="16"/>
      <c r="C580" s="16"/>
    </row>
    <row r="581" spans="1:3" ht="15.75" customHeight="1" x14ac:dyDescent="0.25">
      <c r="A581" s="16"/>
      <c r="B581" s="16"/>
      <c r="C581" s="16"/>
    </row>
    <row r="582" spans="1:3" ht="15.75" customHeight="1" x14ac:dyDescent="0.25">
      <c r="A582" s="16"/>
      <c r="B582" s="16"/>
      <c r="C582" s="16"/>
    </row>
    <row r="583" spans="1:3" ht="15.75" customHeight="1" x14ac:dyDescent="0.25">
      <c r="A583" s="16"/>
      <c r="B583" s="16"/>
      <c r="C583" s="16"/>
    </row>
    <row r="584" spans="1:3" ht="15.75" customHeight="1" x14ac:dyDescent="0.25">
      <c r="A584" s="16"/>
      <c r="B584" s="16"/>
      <c r="C584" s="16"/>
    </row>
    <row r="585" spans="1:3" ht="15.75" customHeight="1" x14ac:dyDescent="0.25">
      <c r="A585" s="16"/>
      <c r="B585" s="16"/>
      <c r="C585" s="16"/>
    </row>
    <row r="586" spans="1:3" ht="15.75" customHeight="1" x14ac:dyDescent="0.25">
      <c r="A586" s="16"/>
      <c r="B586" s="16"/>
      <c r="C586" s="16"/>
    </row>
    <row r="587" spans="1:3" ht="15.75" customHeight="1" x14ac:dyDescent="0.25">
      <c r="A587" s="16"/>
      <c r="B587" s="16"/>
      <c r="C587" s="16"/>
    </row>
    <row r="588" spans="1:3" ht="15.75" customHeight="1" x14ac:dyDescent="0.25">
      <c r="A588" s="16"/>
      <c r="B588" s="16"/>
      <c r="C588" s="16"/>
    </row>
    <row r="589" spans="1:3" ht="15.75" customHeight="1" x14ac:dyDescent="0.25">
      <c r="A589" s="16"/>
      <c r="B589" s="16"/>
      <c r="C589" s="16"/>
    </row>
    <row r="590" spans="1:3" ht="15.75" customHeight="1" x14ac:dyDescent="0.25">
      <c r="A590" s="16"/>
      <c r="B590" s="16"/>
      <c r="C590" s="16"/>
    </row>
    <row r="591" spans="1:3" ht="15.75" customHeight="1" x14ac:dyDescent="0.25">
      <c r="A591" s="16"/>
      <c r="B591" s="16"/>
      <c r="C591" s="16"/>
    </row>
    <row r="592" spans="1:3" ht="15.75" customHeight="1" x14ac:dyDescent="0.25">
      <c r="A592" s="16"/>
      <c r="B592" s="16"/>
      <c r="C592" s="16"/>
    </row>
    <row r="593" spans="1:3" ht="15.75" customHeight="1" x14ac:dyDescent="0.25">
      <c r="A593" s="16"/>
      <c r="B593" s="16"/>
      <c r="C593" s="16"/>
    </row>
    <row r="594" spans="1:3" ht="15.75" customHeight="1" x14ac:dyDescent="0.25">
      <c r="A594" s="16"/>
      <c r="B594" s="16"/>
      <c r="C594" s="16"/>
    </row>
    <row r="595" spans="1:3" ht="15.75" customHeight="1" x14ac:dyDescent="0.25">
      <c r="A595" s="16"/>
      <c r="B595" s="16"/>
      <c r="C595" s="16"/>
    </row>
    <row r="596" spans="1:3" ht="15.75" customHeight="1" x14ac:dyDescent="0.25">
      <c r="A596" s="16"/>
      <c r="B596" s="16"/>
      <c r="C596" s="16"/>
    </row>
    <row r="597" spans="1:3" ht="15.75" customHeight="1" x14ac:dyDescent="0.25">
      <c r="A597" s="16"/>
      <c r="B597" s="16"/>
      <c r="C597" s="16"/>
    </row>
    <row r="598" spans="1:3" ht="15.75" customHeight="1" x14ac:dyDescent="0.25">
      <c r="A598" s="16"/>
      <c r="B598" s="16"/>
      <c r="C598" s="16"/>
    </row>
    <row r="599" spans="1:3" ht="15.75" customHeight="1" x14ac:dyDescent="0.25">
      <c r="A599" s="16"/>
      <c r="B599" s="16"/>
      <c r="C599" s="16"/>
    </row>
    <row r="600" spans="1:3" ht="15.75" customHeight="1" x14ac:dyDescent="0.25">
      <c r="A600" s="16"/>
      <c r="B600" s="16"/>
      <c r="C600" s="16"/>
    </row>
    <row r="601" spans="1:3" ht="15.75" customHeight="1" x14ac:dyDescent="0.25">
      <c r="A601" s="16"/>
      <c r="B601" s="16"/>
      <c r="C601" s="16"/>
    </row>
    <row r="602" spans="1:3" ht="15.75" customHeight="1" x14ac:dyDescent="0.25">
      <c r="A602" s="16"/>
      <c r="B602" s="16"/>
      <c r="C602" s="16"/>
    </row>
    <row r="603" spans="1:3" ht="15.75" customHeight="1" x14ac:dyDescent="0.25">
      <c r="A603" s="16"/>
      <c r="B603" s="16"/>
      <c r="C603" s="16"/>
    </row>
    <row r="604" spans="1:3" ht="15.75" customHeight="1" x14ac:dyDescent="0.25">
      <c r="A604" s="16"/>
      <c r="B604" s="16"/>
      <c r="C604" s="16"/>
    </row>
    <row r="605" spans="1:3" ht="15.75" customHeight="1" x14ac:dyDescent="0.25">
      <c r="A605" s="16"/>
      <c r="B605" s="16"/>
      <c r="C605" s="16"/>
    </row>
    <row r="606" spans="1:3" ht="15.75" customHeight="1" x14ac:dyDescent="0.25">
      <c r="A606" s="16"/>
      <c r="B606" s="16"/>
      <c r="C606" s="16"/>
    </row>
    <row r="607" spans="1:3" ht="15.75" customHeight="1" x14ac:dyDescent="0.25">
      <c r="A607" s="16"/>
      <c r="B607" s="16"/>
      <c r="C607" s="16"/>
    </row>
    <row r="608" spans="1:3" ht="15.75" customHeight="1" x14ac:dyDescent="0.25">
      <c r="A608" s="16"/>
      <c r="B608" s="16"/>
      <c r="C608" s="16"/>
    </row>
    <row r="609" spans="1:3" ht="15.75" customHeight="1" x14ac:dyDescent="0.25">
      <c r="A609" s="16"/>
      <c r="B609" s="16"/>
      <c r="C609" s="16"/>
    </row>
    <row r="610" spans="1:3" ht="15.75" customHeight="1" x14ac:dyDescent="0.25">
      <c r="A610" s="16"/>
      <c r="B610" s="16"/>
      <c r="C610" s="16"/>
    </row>
    <row r="611" spans="1:3" ht="15.75" customHeight="1" x14ac:dyDescent="0.25">
      <c r="A611" s="16"/>
      <c r="B611" s="16"/>
      <c r="C611" s="16"/>
    </row>
    <row r="612" spans="1:3" ht="15.75" customHeight="1" x14ac:dyDescent="0.25">
      <c r="A612" s="16"/>
      <c r="B612" s="16"/>
      <c r="C612" s="16"/>
    </row>
    <row r="613" spans="1:3" ht="15.75" customHeight="1" x14ac:dyDescent="0.25">
      <c r="A613" s="16"/>
      <c r="B613" s="16"/>
      <c r="C613" s="16"/>
    </row>
    <row r="614" spans="1:3" ht="15.75" customHeight="1" x14ac:dyDescent="0.25">
      <c r="A614" s="16"/>
      <c r="B614" s="16"/>
      <c r="C614" s="16"/>
    </row>
    <row r="615" spans="1:3" ht="15.75" customHeight="1" x14ac:dyDescent="0.25">
      <c r="A615" s="16"/>
      <c r="B615" s="16"/>
      <c r="C615" s="16"/>
    </row>
    <row r="616" spans="1:3" ht="15.75" customHeight="1" x14ac:dyDescent="0.25">
      <c r="A616" s="16"/>
      <c r="B616" s="16"/>
      <c r="C616" s="16"/>
    </row>
    <row r="617" spans="1:3" ht="15.75" customHeight="1" x14ac:dyDescent="0.25">
      <c r="A617" s="16"/>
      <c r="B617" s="16"/>
      <c r="C617" s="16"/>
    </row>
    <row r="618" spans="1:3" ht="15.75" customHeight="1" x14ac:dyDescent="0.25">
      <c r="A618" s="16"/>
      <c r="B618" s="16"/>
      <c r="C618" s="16"/>
    </row>
    <row r="619" spans="1:3" ht="15.75" customHeight="1" x14ac:dyDescent="0.25">
      <c r="A619" s="16"/>
      <c r="B619" s="16"/>
      <c r="C619" s="16"/>
    </row>
    <row r="620" spans="1:3" ht="15.75" customHeight="1" x14ac:dyDescent="0.25">
      <c r="A620" s="16"/>
      <c r="B620" s="16"/>
      <c r="C620" s="16"/>
    </row>
    <row r="621" spans="1:3" ht="15.75" customHeight="1" x14ac:dyDescent="0.25">
      <c r="A621" s="16"/>
      <c r="B621" s="16"/>
      <c r="C621" s="16"/>
    </row>
    <row r="622" spans="1:3" ht="15.75" customHeight="1" x14ac:dyDescent="0.25">
      <c r="A622" s="16"/>
      <c r="B622" s="16"/>
      <c r="C622" s="16"/>
    </row>
    <row r="623" spans="1:3" ht="15.75" customHeight="1" x14ac:dyDescent="0.25">
      <c r="A623" s="16"/>
      <c r="B623" s="16"/>
      <c r="C623" s="16"/>
    </row>
    <row r="624" spans="1:3" ht="15.75" customHeight="1" x14ac:dyDescent="0.25">
      <c r="A624" s="16"/>
      <c r="B624" s="16"/>
      <c r="C624" s="16"/>
    </row>
    <row r="625" spans="1:3" ht="15.75" customHeight="1" x14ac:dyDescent="0.25">
      <c r="A625" s="16"/>
      <c r="B625" s="16"/>
      <c r="C625" s="16"/>
    </row>
    <row r="626" spans="1:3" ht="15.75" customHeight="1" x14ac:dyDescent="0.25">
      <c r="A626" s="16"/>
      <c r="B626" s="16"/>
      <c r="C626" s="16"/>
    </row>
    <row r="627" spans="1:3" ht="15.75" customHeight="1" x14ac:dyDescent="0.25">
      <c r="A627" s="16"/>
      <c r="B627" s="16"/>
      <c r="C627" s="16"/>
    </row>
    <row r="628" spans="1:3" ht="15.75" customHeight="1" x14ac:dyDescent="0.25">
      <c r="A628" s="16"/>
      <c r="B628" s="16"/>
      <c r="C628" s="16"/>
    </row>
    <row r="629" spans="1:3" ht="15.75" customHeight="1" x14ac:dyDescent="0.25">
      <c r="A629" s="16"/>
      <c r="B629" s="16"/>
      <c r="C629" s="16"/>
    </row>
    <row r="630" spans="1:3" ht="15.75" customHeight="1" x14ac:dyDescent="0.25">
      <c r="A630" s="16"/>
      <c r="B630" s="16"/>
      <c r="C630" s="16"/>
    </row>
    <row r="631" spans="1:3" ht="15.75" customHeight="1" x14ac:dyDescent="0.25">
      <c r="A631" s="16"/>
      <c r="B631" s="16"/>
      <c r="C631" s="16"/>
    </row>
    <row r="632" spans="1:3" ht="15.75" customHeight="1" x14ac:dyDescent="0.25">
      <c r="A632" s="16"/>
      <c r="B632" s="16"/>
      <c r="C632" s="16"/>
    </row>
    <row r="633" spans="1:3" ht="15.75" customHeight="1" x14ac:dyDescent="0.25">
      <c r="A633" s="16"/>
      <c r="B633" s="16"/>
      <c r="C633" s="16"/>
    </row>
    <row r="634" spans="1:3" ht="15.75" customHeight="1" x14ac:dyDescent="0.25">
      <c r="A634" s="16"/>
      <c r="B634" s="16"/>
      <c r="C634" s="16"/>
    </row>
    <row r="635" spans="1:3" ht="15.75" customHeight="1" x14ac:dyDescent="0.25">
      <c r="A635" s="16"/>
      <c r="B635" s="16"/>
      <c r="C635" s="16"/>
    </row>
    <row r="636" spans="1:3" ht="15.75" customHeight="1" x14ac:dyDescent="0.25">
      <c r="A636" s="16"/>
      <c r="B636" s="16"/>
      <c r="C636" s="16"/>
    </row>
    <row r="637" spans="1:3" ht="15.75" customHeight="1" x14ac:dyDescent="0.25">
      <c r="A637" s="16"/>
      <c r="B637" s="16"/>
      <c r="C637" s="16"/>
    </row>
    <row r="638" spans="1:3" ht="15.75" customHeight="1" x14ac:dyDescent="0.25">
      <c r="A638" s="16"/>
      <c r="B638" s="16"/>
      <c r="C638" s="16"/>
    </row>
    <row r="639" spans="1:3" ht="15.75" customHeight="1" x14ac:dyDescent="0.25">
      <c r="A639" s="16"/>
      <c r="B639" s="16"/>
      <c r="C639" s="16"/>
    </row>
    <row r="640" spans="1:3" ht="15.75" customHeight="1" x14ac:dyDescent="0.25">
      <c r="A640" s="16"/>
      <c r="B640" s="16"/>
      <c r="C640" s="16"/>
    </row>
    <row r="641" spans="1:3" ht="15.75" customHeight="1" x14ac:dyDescent="0.25">
      <c r="A641" s="16"/>
      <c r="B641" s="16"/>
      <c r="C641" s="16"/>
    </row>
    <row r="642" spans="1:3" ht="15.75" customHeight="1" x14ac:dyDescent="0.25">
      <c r="A642" s="16"/>
      <c r="B642" s="16"/>
      <c r="C642" s="16"/>
    </row>
    <row r="643" spans="1:3" ht="15.75" customHeight="1" x14ac:dyDescent="0.25">
      <c r="A643" s="16"/>
      <c r="B643" s="16"/>
      <c r="C643" s="16"/>
    </row>
    <row r="644" spans="1:3" ht="15.75" customHeight="1" x14ac:dyDescent="0.25">
      <c r="A644" s="16"/>
      <c r="B644" s="16"/>
      <c r="C644" s="16"/>
    </row>
    <row r="645" spans="1:3" ht="15.75" customHeight="1" x14ac:dyDescent="0.25">
      <c r="A645" s="16"/>
      <c r="B645" s="16"/>
      <c r="C645" s="16"/>
    </row>
    <row r="646" spans="1:3" ht="15.75" customHeight="1" x14ac:dyDescent="0.25">
      <c r="A646" s="16"/>
      <c r="B646" s="16"/>
      <c r="C646" s="16"/>
    </row>
    <row r="647" spans="1:3" ht="15.75" customHeight="1" x14ac:dyDescent="0.25">
      <c r="A647" s="16"/>
      <c r="B647" s="16"/>
      <c r="C647" s="16"/>
    </row>
    <row r="648" spans="1:3" ht="15.75" customHeight="1" x14ac:dyDescent="0.25">
      <c r="A648" s="16"/>
      <c r="B648" s="16"/>
      <c r="C648" s="16"/>
    </row>
    <row r="649" spans="1:3" ht="15.75" customHeight="1" x14ac:dyDescent="0.25">
      <c r="A649" s="16"/>
      <c r="B649" s="16"/>
      <c r="C649" s="16"/>
    </row>
    <row r="650" spans="1:3" ht="15.75" customHeight="1" x14ac:dyDescent="0.25">
      <c r="A650" s="16"/>
      <c r="B650" s="16"/>
      <c r="C650" s="16"/>
    </row>
    <row r="651" spans="1:3" ht="15.75" customHeight="1" x14ac:dyDescent="0.25">
      <c r="A651" s="16"/>
      <c r="B651" s="16"/>
      <c r="C651" s="16"/>
    </row>
    <row r="652" spans="1:3" ht="15.75" customHeight="1" x14ac:dyDescent="0.25">
      <c r="A652" s="16"/>
      <c r="B652" s="16"/>
      <c r="C652" s="16"/>
    </row>
    <row r="653" spans="1:3" ht="15.75" customHeight="1" x14ac:dyDescent="0.25">
      <c r="A653" s="16"/>
      <c r="B653" s="16"/>
      <c r="C653" s="16"/>
    </row>
    <row r="654" spans="1:3" ht="15.75" customHeight="1" x14ac:dyDescent="0.25">
      <c r="A654" s="16"/>
      <c r="B654" s="16"/>
      <c r="C654" s="16"/>
    </row>
    <row r="655" spans="1:3" ht="15.75" customHeight="1" x14ac:dyDescent="0.25">
      <c r="A655" s="16"/>
      <c r="B655" s="16"/>
      <c r="C655" s="16"/>
    </row>
    <row r="656" spans="1:3" ht="15.75" customHeight="1" x14ac:dyDescent="0.25">
      <c r="A656" s="16"/>
      <c r="B656" s="16"/>
      <c r="C656" s="16"/>
    </row>
    <row r="657" spans="1:3" ht="15.75" customHeight="1" x14ac:dyDescent="0.25">
      <c r="A657" s="16"/>
      <c r="B657" s="16"/>
      <c r="C657" s="16"/>
    </row>
    <row r="658" spans="1:3" ht="15.75" customHeight="1" x14ac:dyDescent="0.25">
      <c r="A658" s="16"/>
      <c r="B658" s="16"/>
      <c r="C658" s="16"/>
    </row>
    <row r="659" spans="1:3" ht="15.75" customHeight="1" x14ac:dyDescent="0.25">
      <c r="A659" s="16"/>
      <c r="B659" s="16"/>
      <c r="C659" s="16"/>
    </row>
    <row r="660" spans="1:3" ht="15.75" customHeight="1" x14ac:dyDescent="0.25">
      <c r="A660" s="16"/>
      <c r="B660" s="16"/>
      <c r="C660" s="16"/>
    </row>
    <row r="661" spans="1:3" ht="15.75" customHeight="1" x14ac:dyDescent="0.25">
      <c r="A661" s="16"/>
      <c r="B661" s="16"/>
      <c r="C661" s="16"/>
    </row>
    <row r="662" spans="1:3" ht="15.75" customHeight="1" x14ac:dyDescent="0.25">
      <c r="A662" s="16"/>
      <c r="B662" s="16"/>
      <c r="C662" s="16"/>
    </row>
    <row r="663" spans="1:3" ht="15.75" customHeight="1" x14ac:dyDescent="0.25">
      <c r="A663" s="16"/>
      <c r="B663" s="16"/>
      <c r="C663" s="16"/>
    </row>
    <row r="664" spans="1:3" ht="15.75" customHeight="1" x14ac:dyDescent="0.25">
      <c r="A664" s="16"/>
      <c r="B664" s="16"/>
      <c r="C664" s="16"/>
    </row>
    <row r="665" spans="1:3" ht="15.75" customHeight="1" x14ac:dyDescent="0.25">
      <c r="A665" s="16"/>
      <c r="B665" s="16"/>
      <c r="C665" s="16"/>
    </row>
    <row r="666" spans="1:3" ht="15.75" customHeight="1" x14ac:dyDescent="0.25">
      <c r="A666" s="16"/>
      <c r="B666" s="16"/>
      <c r="C666" s="16"/>
    </row>
    <row r="667" spans="1:3" ht="15.75" customHeight="1" x14ac:dyDescent="0.25">
      <c r="A667" s="16"/>
      <c r="B667" s="16"/>
      <c r="C667" s="16"/>
    </row>
    <row r="668" spans="1:3" ht="15.75" customHeight="1" x14ac:dyDescent="0.25">
      <c r="A668" s="16"/>
      <c r="B668" s="16"/>
      <c r="C668" s="16"/>
    </row>
    <row r="669" spans="1:3" ht="15.75" customHeight="1" x14ac:dyDescent="0.25">
      <c r="A669" s="16"/>
      <c r="B669" s="16"/>
      <c r="C669" s="16"/>
    </row>
    <row r="670" spans="1:3" ht="15.75" customHeight="1" x14ac:dyDescent="0.25">
      <c r="A670" s="16"/>
      <c r="B670" s="16"/>
      <c r="C670" s="16"/>
    </row>
    <row r="671" spans="1:3" ht="15.75" customHeight="1" x14ac:dyDescent="0.25">
      <c r="A671" s="16"/>
      <c r="B671" s="16"/>
      <c r="C671" s="16"/>
    </row>
    <row r="672" spans="1:3" ht="15.75" customHeight="1" x14ac:dyDescent="0.25">
      <c r="A672" s="16"/>
      <c r="B672" s="16"/>
      <c r="C672" s="16"/>
    </row>
    <row r="673" spans="1:3" ht="15.75" customHeight="1" x14ac:dyDescent="0.25">
      <c r="A673" s="16"/>
      <c r="B673" s="16"/>
      <c r="C673" s="16"/>
    </row>
    <row r="674" spans="1:3" ht="15.75" customHeight="1" x14ac:dyDescent="0.25">
      <c r="A674" s="16"/>
      <c r="B674" s="16"/>
      <c r="C674" s="16"/>
    </row>
    <row r="675" spans="1:3" ht="15.75" customHeight="1" x14ac:dyDescent="0.25">
      <c r="A675" s="16"/>
      <c r="B675" s="16"/>
      <c r="C675" s="16"/>
    </row>
    <row r="676" spans="1:3" ht="15.75" customHeight="1" x14ac:dyDescent="0.25">
      <c r="A676" s="16"/>
      <c r="B676" s="16"/>
      <c r="C676" s="16"/>
    </row>
    <row r="677" spans="1:3" ht="15.75" customHeight="1" x14ac:dyDescent="0.25">
      <c r="A677" s="16"/>
      <c r="B677" s="16"/>
      <c r="C677" s="16"/>
    </row>
    <row r="678" spans="1:3" ht="15.75" customHeight="1" x14ac:dyDescent="0.25">
      <c r="A678" s="16"/>
      <c r="B678" s="16"/>
      <c r="C678" s="16"/>
    </row>
    <row r="679" spans="1:3" ht="15.75" customHeight="1" x14ac:dyDescent="0.25">
      <c r="A679" s="16"/>
      <c r="B679" s="16"/>
      <c r="C679" s="16"/>
    </row>
    <row r="680" spans="1:3" ht="15.75" customHeight="1" x14ac:dyDescent="0.25">
      <c r="A680" s="16"/>
      <c r="B680" s="16"/>
      <c r="C680" s="16"/>
    </row>
    <row r="681" spans="1:3" ht="15.75" customHeight="1" x14ac:dyDescent="0.25">
      <c r="A681" s="16"/>
      <c r="B681" s="16"/>
      <c r="C681" s="16"/>
    </row>
    <row r="682" spans="1:3" ht="15.75" customHeight="1" x14ac:dyDescent="0.25">
      <c r="A682" s="16"/>
      <c r="B682" s="16"/>
      <c r="C682" s="16"/>
    </row>
    <row r="683" spans="1:3" ht="15.75" customHeight="1" x14ac:dyDescent="0.25">
      <c r="A683" s="16"/>
      <c r="B683" s="16"/>
      <c r="C683" s="16"/>
    </row>
    <row r="684" spans="1:3" ht="15.75" customHeight="1" x14ac:dyDescent="0.25">
      <c r="A684" s="16"/>
      <c r="B684" s="16"/>
      <c r="C684" s="16"/>
    </row>
    <row r="685" spans="1:3" ht="15.75" customHeight="1" x14ac:dyDescent="0.25">
      <c r="A685" s="16"/>
      <c r="B685" s="16"/>
      <c r="C685" s="16"/>
    </row>
    <row r="686" spans="1:3" ht="15.75" customHeight="1" x14ac:dyDescent="0.25">
      <c r="A686" s="16"/>
      <c r="B686" s="16"/>
      <c r="C686" s="16"/>
    </row>
    <row r="687" spans="1:3" ht="15.75" customHeight="1" x14ac:dyDescent="0.25">
      <c r="A687" s="16"/>
      <c r="B687" s="16"/>
      <c r="C687" s="16"/>
    </row>
    <row r="688" spans="1:3" ht="15.75" customHeight="1" x14ac:dyDescent="0.25">
      <c r="A688" s="16"/>
      <c r="B688" s="16"/>
      <c r="C688" s="16"/>
    </row>
    <row r="689" spans="1:3" ht="15.75" customHeight="1" x14ac:dyDescent="0.25">
      <c r="A689" s="16"/>
      <c r="B689" s="16"/>
      <c r="C689" s="16"/>
    </row>
    <row r="690" spans="1:3" ht="15.75" customHeight="1" x14ac:dyDescent="0.25">
      <c r="A690" s="16"/>
      <c r="B690" s="16"/>
      <c r="C690" s="16"/>
    </row>
    <row r="691" spans="1:3" ht="15.75" customHeight="1" x14ac:dyDescent="0.25">
      <c r="A691" s="16"/>
      <c r="B691" s="16"/>
      <c r="C691" s="16"/>
    </row>
    <row r="692" spans="1:3" ht="15.75" customHeight="1" x14ac:dyDescent="0.25">
      <c r="A692" s="16"/>
      <c r="B692" s="16"/>
      <c r="C692" s="16"/>
    </row>
    <row r="693" spans="1:3" ht="15.75" customHeight="1" x14ac:dyDescent="0.25">
      <c r="A693" s="16"/>
      <c r="B693" s="16"/>
      <c r="C693" s="16"/>
    </row>
    <row r="694" spans="1:3" ht="15.75" customHeight="1" x14ac:dyDescent="0.25">
      <c r="A694" s="16"/>
      <c r="B694" s="16"/>
      <c r="C694" s="16"/>
    </row>
    <row r="695" spans="1:3" ht="15.75" customHeight="1" x14ac:dyDescent="0.25">
      <c r="A695" s="16"/>
      <c r="B695" s="16"/>
      <c r="C695" s="16"/>
    </row>
    <row r="696" spans="1:3" ht="15.75" customHeight="1" x14ac:dyDescent="0.25">
      <c r="A696" s="16"/>
      <c r="B696" s="16"/>
      <c r="C696" s="16"/>
    </row>
    <row r="697" spans="1:3" ht="15.75" customHeight="1" x14ac:dyDescent="0.25">
      <c r="A697" s="16"/>
      <c r="B697" s="16"/>
      <c r="C697" s="16"/>
    </row>
    <row r="698" spans="1:3" ht="15.75" customHeight="1" x14ac:dyDescent="0.25">
      <c r="A698" s="16"/>
      <c r="B698" s="16"/>
      <c r="C698" s="16"/>
    </row>
    <row r="699" spans="1:3" ht="15.75" customHeight="1" x14ac:dyDescent="0.25">
      <c r="A699" s="16"/>
      <c r="B699" s="16"/>
      <c r="C699" s="16"/>
    </row>
    <row r="700" spans="1:3" ht="15.75" customHeight="1" x14ac:dyDescent="0.25">
      <c r="A700" s="16"/>
      <c r="B700" s="16"/>
      <c r="C700" s="16"/>
    </row>
    <row r="701" spans="1:3" ht="15.75" customHeight="1" x14ac:dyDescent="0.25">
      <c r="A701" s="16"/>
      <c r="B701" s="16"/>
      <c r="C701" s="16"/>
    </row>
    <row r="702" spans="1:3" ht="15.75" customHeight="1" x14ac:dyDescent="0.25">
      <c r="A702" s="16"/>
      <c r="B702" s="16"/>
      <c r="C702" s="16"/>
    </row>
    <row r="703" spans="1:3" ht="15.75" customHeight="1" x14ac:dyDescent="0.25">
      <c r="A703" s="16"/>
      <c r="B703" s="16"/>
      <c r="C703" s="16"/>
    </row>
    <row r="704" spans="1:3" ht="15.75" customHeight="1" x14ac:dyDescent="0.25">
      <c r="A704" s="16"/>
      <c r="B704" s="16"/>
      <c r="C704" s="16"/>
    </row>
    <row r="705" spans="1:3" ht="15.75" customHeight="1" x14ac:dyDescent="0.25">
      <c r="A705" s="16"/>
      <c r="B705" s="16"/>
      <c r="C705" s="16"/>
    </row>
    <row r="706" spans="1:3" ht="15.75" customHeight="1" x14ac:dyDescent="0.25">
      <c r="A706" s="16"/>
      <c r="B706" s="16"/>
      <c r="C706" s="16"/>
    </row>
    <row r="707" spans="1:3" ht="15.75" customHeight="1" x14ac:dyDescent="0.25">
      <c r="A707" s="16"/>
      <c r="B707" s="16"/>
      <c r="C707" s="16"/>
    </row>
    <row r="708" spans="1:3" ht="15.75" customHeight="1" x14ac:dyDescent="0.25">
      <c r="A708" s="16"/>
      <c r="B708" s="16"/>
      <c r="C708" s="16"/>
    </row>
    <row r="709" spans="1:3" ht="15.75" customHeight="1" x14ac:dyDescent="0.25">
      <c r="A709" s="16"/>
      <c r="B709" s="16"/>
      <c r="C709" s="16"/>
    </row>
    <row r="710" spans="1:3" ht="15.75" customHeight="1" x14ac:dyDescent="0.25">
      <c r="A710" s="16"/>
      <c r="B710" s="16"/>
      <c r="C710" s="16"/>
    </row>
    <row r="711" spans="1:3" ht="15.75" customHeight="1" x14ac:dyDescent="0.25">
      <c r="A711" s="16"/>
      <c r="B711" s="16"/>
      <c r="C711" s="16"/>
    </row>
    <row r="712" spans="1:3" ht="15.75" customHeight="1" x14ac:dyDescent="0.25">
      <c r="A712" s="16"/>
      <c r="B712" s="16"/>
      <c r="C712" s="16"/>
    </row>
    <row r="713" spans="1:3" ht="15.75" customHeight="1" x14ac:dyDescent="0.25">
      <c r="A713" s="16"/>
      <c r="B713" s="16"/>
      <c r="C713" s="16"/>
    </row>
    <row r="714" spans="1:3" ht="15.75" customHeight="1" x14ac:dyDescent="0.25">
      <c r="A714" s="16"/>
      <c r="B714" s="16"/>
      <c r="C714" s="16"/>
    </row>
    <row r="715" spans="1:3" ht="15.75" customHeight="1" x14ac:dyDescent="0.25">
      <c r="A715" s="16"/>
      <c r="B715" s="16"/>
      <c r="C715" s="16"/>
    </row>
    <row r="716" spans="1:3" ht="15.75" customHeight="1" x14ac:dyDescent="0.25">
      <c r="A716" s="16"/>
      <c r="B716" s="16"/>
      <c r="C716" s="16"/>
    </row>
    <row r="717" spans="1:3" ht="15.75" customHeight="1" x14ac:dyDescent="0.25">
      <c r="A717" s="16"/>
      <c r="B717" s="16"/>
      <c r="C717" s="16"/>
    </row>
    <row r="718" spans="1:3" ht="15.75" customHeight="1" x14ac:dyDescent="0.25">
      <c r="A718" s="16"/>
      <c r="B718" s="16"/>
      <c r="C718" s="16"/>
    </row>
    <row r="719" spans="1:3" ht="15.75" customHeight="1" x14ac:dyDescent="0.25">
      <c r="A719" s="16"/>
      <c r="B719" s="16"/>
      <c r="C719" s="16"/>
    </row>
    <row r="720" spans="1:3" ht="15.75" customHeight="1" x14ac:dyDescent="0.25">
      <c r="A720" s="16"/>
      <c r="B720" s="16"/>
      <c r="C720" s="16"/>
    </row>
    <row r="721" spans="1:3" ht="15.75" customHeight="1" x14ac:dyDescent="0.25">
      <c r="A721" s="16"/>
      <c r="B721" s="16"/>
      <c r="C721" s="16"/>
    </row>
    <row r="722" spans="1:3" ht="15.75" customHeight="1" x14ac:dyDescent="0.25">
      <c r="A722" s="16"/>
      <c r="B722" s="16"/>
      <c r="C722" s="16"/>
    </row>
    <row r="723" spans="1:3" ht="15.75" customHeight="1" x14ac:dyDescent="0.25">
      <c r="A723" s="16"/>
      <c r="B723" s="16"/>
      <c r="C723" s="16"/>
    </row>
    <row r="724" spans="1:3" ht="15.75" customHeight="1" x14ac:dyDescent="0.25">
      <c r="A724" s="16"/>
      <c r="B724" s="16"/>
      <c r="C724" s="16"/>
    </row>
    <row r="725" spans="1:3" ht="15.75" customHeight="1" x14ac:dyDescent="0.25">
      <c r="A725" s="16"/>
      <c r="B725" s="16"/>
      <c r="C725" s="16"/>
    </row>
    <row r="726" spans="1:3" ht="15.75" customHeight="1" x14ac:dyDescent="0.25">
      <c r="A726" s="16"/>
      <c r="B726" s="16"/>
      <c r="C726" s="16"/>
    </row>
    <row r="727" spans="1:3" ht="15.75" customHeight="1" x14ac:dyDescent="0.25">
      <c r="A727" s="16"/>
      <c r="B727" s="16"/>
      <c r="C727" s="16"/>
    </row>
    <row r="728" spans="1:3" ht="15.75" customHeight="1" x14ac:dyDescent="0.25">
      <c r="A728" s="16"/>
      <c r="B728" s="16"/>
      <c r="C728" s="16"/>
    </row>
    <row r="729" spans="1:3" ht="15.75" customHeight="1" x14ac:dyDescent="0.25">
      <c r="A729" s="16"/>
      <c r="B729" s="16"/>
      <c r="C729" s="16"/>
    </row>
    <row r="730" spans="1:3" ht="15.75" customHeight="1" x14ac:dyDescent="0.25">
      <c r="A730" s="16"/>
      <c r="B730" s="16"/>
      <c r="C730" s="16"/>
    </row>
    <row r="731" spans="1:3" ht="15.75" customHeight="1" x14ac:dyDescent="0.25">
      <c r="A731" s="16"/>
      <c r="B731" s="16"/>
      <c r="C731" s="16"/>
    </row>
    <row r="732" spans="1:3" ht="15.75" customHeight="1" x14ac:dyDescent="0.25">
      <c r="A732" s="16"/>
      <c r="B732" s="16"/>
      <c r="C732" s="16"/>
    </row>
    <row r="733" spans="1:3" ht="15.75" customHeight="1" x14ac:dyDescent="0.25">
      <c r="A733" s="16"/>
      <c r="B733" s="16"/>
      <c r="C733" s="16"/>
    </row>
    <row r="734" spans="1:3" ht="15.75" customHeight="1" x14ac:dyDescent="0.25">
      <c r="A734" s="16"/>
      <c r="B734" s="16"/>
      <c r="C734" s="16"/>
    </row>
    <row r="735" spans="1:3" ht="15.75" customHeight="1" x14ac:dyDescent="0.25">
      <c r="A735" s="16"/>
      <c r="B735" s="16"/>
      <c r="C735" s="16"/>
    </row>
    <row r="736" spans="1:3" ht="15.75" customHeight="1" x14ac:dyDescent="0.25">
      <c r="A736" s="16"/>
      <c r="B736" s="16"/>
      <c r="C736" s="16"/>
    </row>
    <row r="737" spans="1:3" ht="15.75" customHeight="1" x14ac:dyDescent="0.25">
      <c r="A737" s="16"/>
      <c r="B737" s="16"/>
      <c r="C737" s="16"/>
    </row>
    <row r="738" spans="1:3" ht="15.75" customHeight="1" x14ac:dyDescent="0.25">
      <c r="A738" s="16"/>
      <c r="B738" s="16"/>
      <c r="C738" s="16"/>
    </row>
    <row r="739" spans="1:3" ht="15.75" customHeight="1" x14ac:dyDescent="0.25">
      <c r="A739" s="16"/>
      <c r="B739" s="16"/>
      <c r="C739" s="16"/>
    </row>
    <row r="740" spans="1:3" ht="15.75" customHeight="1" x14ac:dyDescent="0.25">
      <c r="A740" s="16"/>
      <c r="B740" s="16"/>
      <c r="C740" s="16"/>
    </row>
    <row r="741" spans="1:3" ht="15.75" customHeight="1" x14ac:dyDescent="0.25">
      <c r="A741" s="16"/>
      <c r="B741" s="16"/>
      <c r="C741" s="16"/>
    </row>
    <row r="742" spans="1:3" ht="15.75" customHeight="1" x14ac:dyDescent="0.25">
      <c r="A742" s="16"/>
      <c r="B742" s="16"/>
      <c r="C742" s="16"/>
    </row>
    <row r="743" spans="1:3" ht="15.75" customHeight="1" x14ac:dyDescent="0.25">
      <c r="A743" s="16"/>
      <c r="B743" s="16"/>
      <c r="C743" s="16"/>
    </row>
    <row r="744" spans="1:3" ht="15.75" customHeight="1" x14ac:dyDescent="0.25">
      <c r="A744" s="16"/>
      <c r="B744" s="16"/>
      <c r="C744" s="16"/>
    </row>
    <row r="745" spans="1:3" ht="15.75" customHeight="1" x14ac:dyDescent="0.25">
      <c r="A745" s="16"/>
      <c r="B745" s="16"/>
      <c r="C745" s="16"/>
    </row>
    <row r="746" spans="1:3" ht="15.75" customHeight="1" x14ac:dyDescent="0.25">
      <c r="A746" s="16"/>
      <c r="B746" s="16"/>
      <c r="C746" s="16"/>
    </row>
    <row r="747" spans="1:3" ht="15.75" customHeight="1" x14ac:dyDescent="0.25">
      <c r="A747" s="16"/>
      <c r="B747" s="16"/>
      <c r="C747" s="16"/>
    </row>
    <row r="748" spans="1:3" ht="15.75" customHeight="1" x14ac:dyDescent="0.25">
      <c r="A748" s="16"/>
      <c r="B748" s="16"/>
      <c r="C748" s="16"/>
    </row>
    <row r="749" spans="1:3" ht="15.75" customHeight="1" x14ac:dyDescent="0.25">
      <c r="A749" s="16"/>
      <c r="B749" s="16"/>
      <c r="C749" s="16"/>
    </row>
    <row r="750" spans="1:3" ht="15.75" customHeight="1" x14ac:dyDescent="0.25">
      <c r="A750" s="16"/>
      <c r="B750" s="16"/>
      <c r="C750" s="16"/>
    </row>
    <row r="751" spans="1:3" ht="15.75" customHeight="1" x14ac:dyDescent="0.25">
      <c r="A751" s="16"/>
      <c r="B751" s="16"/>
      <c r="C751" s="16"/>
    </row>
    <row r="752" spans="1:3" ht="15.75" customHeight="1" x14ac:dyDescent="0.25">
      <c r="A752" s="16"/>
      <c r="B752" s="16"/>
      <c r="C752" s="16"/>
    </row>
    <row r="753" spans="1:3" ht="15.75" customHeight="1" x14ac:dyDescent="0.25">
      <c r="A753" s="16"/>
      <c r="B753" s="16"/>
      <c r="C753" s="16"/>
    </row>
    <row r="754" spans="1:3" ht="15.75" customHeight="1" x14ac:dyDescent="0.25">
      <c r="A754" s="16"/>
      <c r="B754" s="16"/>
      <c r="C754" s="16"/>
    </row>
    <row r="755" spans="1:3" ht="15.75" customHeight="1" x14ac:dyDescent="0.25">
      <c r="A755" s="16"/>
      <c r="B755" s="16"/>
      <c r="C755" s="16"/>
    </row>
    <row r="756" spans="1:3" ht="15.75" customHeight="1" x14ac:dyDescent="0.25">
      <c r="A756" s="16"/>
      <c r="B756" s="16"/>
      <c r="C756" s="16"/>
    </row>
    <row r="757" spans="1:3" ht="15.75" customHeight="1" x14ac:dyDescent="0.25">
      <c r="A757" s="16"/>
      <c r="B757" s="16"/>
      <c r="C757" s="16"/>
    </row>
    <row r="758" spans="1:3" ht="15.75" customHeight="1" x14ac:dyDescent="0.25">
      <c r="A758" s="16"/>
      <c r="B758" s="16"/>
      <c r="C758" s="16"/>
    </row>
    <row r="759" spans="1:3" ht="15.75" customHeight="1" x14ac:dyDescent="0.25">
      <c r="A759" s="16"/>
      <c r="B759" s="16"/>
      <c r="C759" s="16"/>
    </row>
    <row r="760" spans="1:3" ht="15.75" customHeight="1" x14ac:dyDescent="0.25">
      <c r="A760" s="16"/>
      <c r="B760" s="16"/>
      <c r="C760" s="16"/>
    </row>
    <row r="761" spans="1:3" ht="15.75" customHeight="1" x14ac:dyDescent="0.25">
      <c r="A761" s="16"/>
      <c r="B761" s="16"/>
      <c r="C761" s="16"/>
    </row>
    <row r="762" spans="1:3" ht="15.75" customHeight="1" x14ac:dyDescent="0.25">
      <c r="A762" s="16"/>
      <c r="B762" s="16"/>
      <c r="C762" s="16"/>
    </row>
    <row r="763" spans="1:3" ht="15.75" customHeight="1" x14ac:dyDescent="0.25">
      <c r="A763" s="16"/>
      <c r="B763" s="16"/>
      <c r="C763" s="16"/>
    </row>
    <row r="764" spans="1:3" ht="15.75" customHeight="1" x14ac:dyDescent="0.25">
      <c r="A764" s="16"/>
      <c r="B764" s="16"/>
      <c r="C764" s="16"/>
    </row>
    <row r="765" spans="1:3" ht="15.75" customHeight="1" x14ac:dyDescent="0.25">
      <c r="A765" s="16"/>
      <c r="B765" s="16"/>
      <c r="C765" s="16"/>
    </row>
    <row r="766" spans="1:3" ht="15.75" customHeight="1" x14ac:dyDescent="0.25">
      <c r="A766" s="16"/>
      <c r="B766" s="16"/>
      <c r="C766" s="16"/>
    </row>
    <row r="767" spans="1:3" ht="15.75" customHeight="1" x14ac:dyDescent="0.25">
      <c r="A767" s="16"/>
      <c r="B767" s="16"/>
      <c r="C767" s="16"/>
    </row>
    <row r="768" spans="1:3" ht="15.75" customHeight="1" x14ac:dyDescent="0.25">
      <c r="A768" s="16"/>
      <c r="B768" s="16"/>
      <c r="C768" s="16"/>
    </row>
    <row r="769" spans="1:3" ht="15.75" customHeight="1" x14ac:dyDescent="0.25">
      <c r="A769" s="16"/>
      <c r="B769" s="16"/>
      <c r="C769" s="16"/>
    </row>
    <row r="770" spans="1:3" ht="15.75" customHeight="1" x14ac:dyDescent="0.25">
      <c r="A770" s="16"/>
      <c r="B770" s="16"/>
      <c r="C770" s="16"/>
    </row>
    <row r="771" spans="1:3" ht="15.75" customHeight="1" x14ac:dyDescent="0.25">
      <c r="A771" s="16"/>
      <c r="B771" s="16"/>
      <c r="C771" s="16"/>
    </row>
    <row r="772" spans="1:3" ht="15.75" customHeight="1" x14ac:dyDescent="0.25">
      <c r="A772" s="16"/>
      <c r="B772" s="16"/>
      <c r="C772" s="16"/>
    </row>
    <row r="773" spans="1:3" ht="15.75" customHeight="1" x14ac:dyDescent="0.25">
      <c r="A773" s="16"/>
      <c r="B773" s="16"/>
      <c r="C773" s="16"/>
    </row>
    <row r="774" spans="1:3" ht="15.75" customHeight="1" x14ac:dyDescent="0.25">
      <c r="A774" s="16"/>
      <c r="B774" s="16"/>
      <c r="C774" s="16"/>
    </row>
    <row r="775" spans="1:3" ht="15.75" customHeight="1" x14ac:dyDescent="0.25">
      <c r="A775" s="16"/>
      <c r="B775" s="16"/>
      <c r="C775" s="16"/>
    </row>
    <row r="776" spans="1:3" ht="15.75" customHeight="1" x14ac:dyDescent="0.25">
      <c r="A776" s="16"/>
      <c r="B776" s="16"/>
      <c r="C776" s="16"/>
    </row>
    <row r="777" spans="1:3" ht="15.75" customHeight="1" x14ac:dyDescent="0.25">
      <c r="A777" s="16"/>
      <c r="B777" s="16"/>
      <c r="C777" s="16"/>
    </row>
    <row r="778" spans="1:3" ht="15.75" customHeight="1" x14ac:dyDescent="0.25">
      <c r="A778" s="16"/>
      <c r="B778" s="16"/>
      <c r="C778" s="16"/>
    </row>
    <row r="779" spans="1:3" ht="15.75" customHeight="1" x14ac:dyDescent="0.25">
      <c r="A779" s="16"/>
      <c r="B779" s="16"/>
      <c r="C779" s="16"/>
    </row>
    <row r="780" spans="1:3" ht="15.75" customHeight="1" x14ac:dyDescent="0.25">
      <c r="A780" s="16"/>
      <c r="B780" s="16"/>
      <c r="C780" s="16"/>
    </row>
    <row r="781" spans="1:3" ht="15.75" customHeight="1" x14ac:dyDescent="0.25">
      <c r="A781" s="16"/>
      <c r="B781" s="16"/>
      <c r="C781" s="16"/>
    </row>
    <row r="782" spans="1:3" ht="15.75" customHeight="1" x14ac:dyDescent="0.25">
      <c r="A782" s="16"/>
      <c r="B782" s="16"/>
      <c r="C782" s="16"/>
    </row>
    <row r="783" spans="1:3" ht="15.75" customHeight="1" x14ac:dyDescent="0.25">
      <c r="A783" s="16"/>
      <c r="B783" s="16"/>
      <c r="C783" s="16"/>
    </row>
    <row r="784" spans="1:3" ht="15.75" customHeight="1" x14ac:dyDescent="0.25">
      <c r="A784" s="16"/>
      <c r="B784" s="16"/>
      <c r="C784" s="16"/>
    </row>
    <row r="785" spans="1:3" ht="15.75" customHeight="1" x14ac:dyDescent="0.25">
      <c r="A785" s="16"/>
      <c r="B785" s="16"/>
      <c r="C785" s="16"/>
    </row>
    <row r="786" spans="1:3" ht="15.75" customHeight="1" x14ac:dyDescent="0.25">
      <c r="A786" s="16"/>
      <c r="B786" s="16"/>
      <c r="C786" s="16"/>
    </row>
    <row r="787" spans="1:3" ht="15.75" customHeight="1" x14ac:dyDescent="0.25">
      <c r="A787" s="16"/>
      <c r="B787" s="16"/>
      <c r="C787" s="16"/>
    </row>
    <row r="788" spans="1:3" ht="15.75" customHeight="1" x14ac:dyDescent="0.25">
      <c r="A788" s="16"/>
      <c r="B788" s="16"/>
      <c r="C788" s="16"/>
    </row>
    <row r="789" spans="1:3" ht="15.75" customHeight="1" x14ac:dyDescent="0.25">
      <c r="A789" s="16"/>
      <c r="B789" s="16"/>
      <c r="C789" s="16"/>
    </row>
    <row r="790" spans="1:3" ht="15.75" customHeight="1" x14ac:dyDescent="0.25">
      <c r="A790" s="16"/>
      <c r="B790" s="16"/>
      <c r="C790" s="16"/>
    </row>
    <row r="791" spans="1:3" ht="15.75" customHeight="1" x14ac:dyDescent="0.25">
      <c r="A791" s="16"/>
      <c r="B791" s="16"/>
      <c r="C791" s="16"/>
    </row>
    <row r="792" spans="1:3" ht="15.75" customHeight="1" x14ac:dyDescent="0.25">
      <c r="A792" s="16"/>
      <c r="B792" s="16"/>
      <c r="C792" s="16"/>
    </row>
    <row r="793" spans="1:3" ht="15.75" customHeight="1" x14ac:dyDescent="0.25">
      <c r="A793" s="16"/>
      <c r="B793" s="16"/>
      <c r="C793" s="16"/>
    </row>
    <row r="794" spans="1:3" ht="15.75" customHeight="1" x14ac:dyDescent="0.25">
      <c r="A794" s="16"/>
      <c r="B794" s="16"/>
      <c r="C794" s="16"/>
    </row>
    <row r="795" spans="1:3" ht="15.75" customHeight="1" x14ac:dyDescent="0.25">
      <c r="A795" s="16"/>
      <c r="B795" s="16"/>
      <c r="C795" s="16"/>
    </row>
    <row r="796" spans="1:3" ht="15.75" customHeight="1" x14ac:dyDescent="0.25">
      <c r="A796" s="16"/>
      <c r="B796" s="16"/>
      <c r="C796" s="16"/>
    </row>
    <row r="797" spans="1:3" ht="15.75" customHeight="1" x14ac:dyDescent="0.25">
      <c r="A797" s="16"/>
      <c r="B797" s="16"/>
      <c r="C797" s="16"/>
    </row>
    <row r="798" spans="1:3" ht="15.75" customHeight="1" x14ac:dyDescent="0.25">
      <c r="A798" s="16"/>
      <c r="B798" s="16"/>
      <c r="C798" s="16"/>
    </row>
    <row r="799" spans="1:3" ht="15.75" customHeight="1" x14ac:dyDescent="0.25">
      <c r="A799" s="16"/>
      <c r="B799" s="16"/>
      <c r="C799" s="16"/>
    </row>
    <row r="800" spans="1:3" ht="15.75" customHeight="1" x14ac:dyDescent="0.25">
      <c r="A800" s="16"/>
      <c r="B800" s="16"/>
      <c r="C800" s="16"/>
    </row>
    <row r="801" spans="1:3" ht="15.75" customHeight="1" x14ac:dyDescent="0.25">
      <c r="A801" s="16"/>
      <c r="B801" s="16"/>
      <c r="C801" s="16"/>
    </row>
    <row r="802" spans="1:3" ht="15.75" customHeight="1" x14ac:dyDescent="0.25">
      <c r="A802" s="16"/>
      <c r="B802" s="16"/>
      <c r="C802" s="16"/>
    </row>
    <row r="803" spans="1:3" ht="15.75" customHeight="1" x14ac:dyDescent="0.25">
      <c r="A803" s="16"/>
      <c r="B803" s="16"/>
      <c r="C803" s="16"/>
    </row>
    <row r="804" spans="1:3" ht="15.75" customHeight="1" x14ac:dyDescent="0.25">
      <c r="A804" s="16"/>
      <c r="B804" s="16"/>
      <c r="C804" s="16"/>
    </row>
    <row r="805" spans="1:3" ht="15.75" customHeight="1" x14ac:dyDescent="0.25">
      <c r="A805" s="16"/>
      <c r="B805" s="16"/>
      <c r="C805" s="16"/>
    </row>
    <row r="806" spans="1:3" ht="15.75" customHeight="1" x14ac:dyDescent="0.25">
      <c r="A806" s="16"/>
      <c r="B806" s="16"/>
      <c r="C806" s="16"/>
    </row>
    <row r="807" spans="1:3" ht="15.75" customHeight="1" x14ac:dyDescent="0.25">
      <c r="A807" s="16"/>
      <c r="B807" s="16"/>
      <c r="C807" s="16"/>
    </row>
    <row r="808" spans="1:3" ht="15.75" customHeight="1" x14ac:dyDescent="0.25">
      <c r="A808" s="16"/>
      <c r="B808" s="16"/>
      <c r="C808" s="16"/>
    </row>
    <row r="809" spans="1:3" ht="15.75" customHeight="1" x14ac:dyDescent="0.25">
      <c r="A809" s="16"/>
      <c r="B809" s="16"/>
      <c r="C809" s="16"/>
    </row>
    <row r="810" spans="1:3" ht="15.75" customHeight="1" x14ac:dyDescent="0.25">
      <c r="A810" s="16"/>
      <c r="B810" s="16"/>
      <c r="C810" s="16"/>
    </row>
    <row r="811" spans="1:3" ht="15.75" customHeight="1" x14ac:dyDescent="0.25">
      <c r="A811" s="16"/>
      <c r="B811" s="16"/>
      <c r="C811" s="16"/>
    </row>
    <row r="812" spans="1:3" ht="15.75" customHeight="1" x14ac:dyDescent="0.25">
      <c r="A812" s="16"/>
      <c r="B812" s="16"/>
      <c r="C812" s="16"/>
    </row>
    <row r="813" spans="1:3" ht="15.75" customHeight="1" x14ac:dyDescent="0.25">
      <c r="A813" s="16"/>
      <c r="B813" s="16"/>
      <c r="C813" s="16"/>
    </row>
    <row r="814" spans="1:3" ht="15.75" customHeight="1" x14ac:dyDescent="0.25">
      <c r="A814" s="16"/>
      <c r="B814" s="16"/>
      <c r="C814" s="16"/>
    </row>
    <row r="815" spans="1:3" ht="15.75" customHeight="1" x14ac:dyDescent="0.25">
      <c r="A815" s="16"/>
      <c r="B815" s="16"/>
      <c r="C815" s="16"/>
    </row>
    <row r="816" spans="1:3" ht="15.75" customHeight="1" x14ac:dyDescent="0.25">
      <c r="A816" s="16"/>
      <c r="B816" s="16"/>
      <c r="C816" s="16"/>
    </row>
    <row r="817" spans="1:3" ht="15.75" customHeight="1" x14ac:dyDescent="0.25">
      <c r="A817" s="16"/>
      <c r="B817" s="16"/>
      <c r="C817" s="16"/>
    </row>
    <row r="818" spans="1:3" ht="15.75" customHeight="1" x14ac:dyDescent="0.25">
      <c r="A818" s="16"/>
      <c r="B818" s="16"/>
      <c r="C818" s="16"/>
    </row>
    <row r="819" spans="1:3" ht="15.75" customHeight="1" x14ac:dyDescent="0.25">
      <c r="A819" s="16"/>
      <c r="B819" s="16"/>
      <c r="C819" s="16"/>
    </row>
    <row r="820" spans="1:3" ht="15.75" customHeight="1" x14ac:dyDescent="0.25">
      <c r="A820" s="16"/>
      <c r="B820" s="16"/>
      <c r="C820" s="16"/>
    </row>
    <row r="821" spans="1:3" ht="15.75" customHeight="1" x14ac:dyDescent="0.25">
      <c r="A821" s="16"/>
      <c r="B821" s="16"/>
      <c r="C821" s="16"/>
    </row>
    <row r="822" spans="1:3" ht="15.75" customHeight="1" x14ac:dyDescent="0.25">
      <c r="A822" s="16"/>
      <c r="B822" s="16"/>
      <c r="C822" s="16"/>
    </row>
    <row r="823" spans="1:3" ht="15.75" customHeight="1" x14ac:dyDescent="0.25">
      <c r="A823" s="16"/>
      <c r="B823" s="16"/>
      <c r="C823" s="16"/>
    </row>
    <row r="824" spans="1:3" ht="15.75" customHeight="1" x14ac:dyDescent="0.25">
      <c r="A824" s="16"/>
      <c r="B824" s="16"/>
      <c r="C824" s="16"/>
    </row>
    <row r="825" spans="1:3" ht="15.75" customHeight="1" x14ac:dyDescent="0.25">
      <c r="A825" s="16"/>
      <c r="B825" s="16"/>
      <c r="C825" s="16"/>
    </row>
    <row r="826" spans="1:3" ht="15.75" customHeight="1" x14ac:dyDescent="0.25">
      <c r="A826" s="16"/>
      <c r="B826" s="16"/>
      <c r="C826" s="16"/>
    </row>
    <row r="827" spans="1:3" ht="15.75" customHeight="1" x14ac:dyDescent="0.25">
      <c r="A827" s="16"/>
      <c r="B827" s="16"/>
      <c r="C827" s="16"/>
    </row>
    <row r="828" spans="1:3" ht="15.75" customHeight="1" x14ac:dyDescent="0.25">
      <c r="A828" s="16"/>
      <c r="B828" s="16"/>
      <c r="C828" s="16"/>
    </row>
    <row r="829" spans="1:3" ht="15.75" customHeight="1" x14ac:dyDescent="0.25">
      <c r="A829" s="16"/>
      <c r="B829" s="16"/>
      <c r="C829" s="16"/>
    </row>
    <row r="830" spans="1:3" ht="15.75" customHeight="1" x14ac:dyDescent="0.25">
      <c r="A830" s="16"/>
      <c r="B830" s="16"/>
      <c r="C830" s="16"/>
    </row>
    <row r="831" spans="1:3" ht="15.75" customHeight="1" x14ac:dyDescent="0.25">
      <c r="A831" s="16"/>
      <c r="B831" s="16"/>
      <c r="C831" s="16"/>
    </row>
    <row r="832" spans="1:3" ht="15.75" customHeight="1" x14ac:dyDescent="0.25">
      <c r="A832" s="16"/>
      <c r="B832" s="16"/>
      <c r="C832" s="16"/>
    </row>
    <row r="833" spans="1:3" ht="15.75" customHeight="1" x14ac:dyDescent="0.25">
      <c r="A833" s="16"/>
      <c r="B833" s="16"/>
      <c r="C833" s="16"/>
    </row>
    <row r="834" spans="1:3" ht="15.75" customHeight="1" x14ac:dyDescent="0.25">
      <c r="A834" s="16"/>
      <c r="B834" s="16"/>
      <c r="C834" s="16"/>
    </row>
    <row r="835" spans="1:3" ht="15.75" customHeight="1" x14ac:dyDescent="0.25">
      <c r="A835" s="16"/>
      <c r="B835" s="16"/>
      <c r="C835" s="16"/>
    </row>
    <row r="836" spans="1:3" ht="15.75" customHeight="1" x14ac:dyDescent="0.25">
      <c r="A836" s="16"/>
      <c r="B836" s="16"/>
      <c r="C836" s="16"/>
    </row>
    <row r="837" spans="1:3" ht="15.75" customHeight="1" x14ac:dyDescent="0.25">
      <c r="A837" s="16"/>
      <c r="B837" s="16"/>
      <c r="C837" s="16"/>
    </row>
    <row r="838" spans="1:3" ht="15.75" customHeight="1" x14ac:dyDescent="0.25">
      <c r="A838" s="16"/>
      <c r="B838" s="16"/>
      <c r="C838" s="16"/>
    </row>
    <row r="839" spans="1:3" ht="15.75" customHeight="1" x14ac:dyDescent="0.25">
      <c r="A839" s="16"/>
      <c r="B839" s="16"/>
      <c r="C839" s="16"/>
    </row>
    <row r="840" spans="1:3" ht="15.75" customHeight="1" x14ac:dyDescent="0.25">
      <c r="A840" s="16"/>
      <c r="B840" s="16"/>
      <c r="C840" s="16"/>
    </row>
    <row r="841" spans="1:3" ht="15.75" customHeight="1" x14ac:dyDescent="0.25">
      <c r="A841" s="16"/>
      <c r="B841" s="16"/>
      <c r="C841" s="16"/>
    </row>
    <row r="842" spans="1:3" ht="15.75" customHeight="1" x14ac:dyDescent="0.25">
      <c r="A842" s="16"/>
      <c r="B842" s="16"/>
      <c r="C842" s="16"/>
    </row>
    <row r="843" spans="1:3" ht="15.75" customHeight="1" x14ac:dyDescent="0.25">
      <c r="A843" s="16"/>
      <c r="B843" s="16"/>
      <c r="C843" s="16"/>
    </row>
    <row r="844" spans="1:3" ht="15.75" customHeight="1" x14ac:dyDescent="0.25">
      <c r="A844" s="16"/>
      <c r="B844" s="16"/>
      <c r="C844" s="16"/>
    </row>
    <row r="845" spans="1:3" ht="15.75" customHeight="1" x14ac:dyDescent="0.25">
      <c r="A845" s="16"/>
      <c r="B845" s="16"/>
      <c r="C845" s="16"/>
    </row>
    <row r="846" spans="1:3" ht="15.75" customHeight="1" x14ac:dyDescent="0.25">
      <c r="A846" s="16"/>
      <c r="B846" s="16"/>
      <c r="C846" s="16"/>
    </row>
    <row r="847" spans="1:3" ht="15.75" customHeight="1" x14ac:dyDescent="0.25">
      <c r="A847" s="16"/>
      <c r="B847" s="16"/>
      <c r="C847" s="16"/>
    </row>
    <row r="848" spans="1:3" ht="15.75" customHeight="1" x14ac:dyDescent="0.25">
      <c r="A848" s="16"/>
      <c r="B848" s="16"/>
      <c r="C848" s="16"/>
    </row>
    <row r="849" spans="1:3" ht="15.75" customHeight="1" x14ac:dyDescent="0.25">
      <c r="A849" s="16"/>
      <c r="B849" s="16"/>
      <c r="C849" s="16"/>
    </row>
    <row r="850" spans="1:3" ht="15.75" customHeight="1" x14ac:dyDescent="0.25">
      <c r="A850" s="16"/>
      <c r="B850" s="16"/>
      <c r="C850" s="16"/>
    </row>
    <row r="851" spans="1:3" ht="15.75" customHeight="1" x14ac:dyDescent="0.25">
      <c r="A851" s="16"/>
      <c r="B851" s="16"/>
      <c r="C851" s="16"/>
    </row>
    <row r="852" spans="1:3" ht="15.75" customHeight="1" x14ac:dyDescent="0.25">
      <c r="A852" s="16"/>
      <c r="B852" s="16"/>
      <c r="C852" s="16"/>
    </row>
    <row r="853" spans="1:3" ht="15.75" customHeight="1" x14ac:dyDescent="0.25">
      <c r="A853" s="16"/>
      <c r="B853" s="16"/>
      <c r="C853" s="16"/>
    </row>
    <row r="854" spans="1:3" ht="15.75" customHeight="1" x14ac:dyDescent="0.25">
      <c r="A854" s="16"/>
      <c r="B854" s="16"/>
      <c r="C854" s="16"/>
    </row>
    <row r="855" spans="1:3" ht="15.75" customHeight="1" x14ac:dyDescent="0.25">
      <c r="A855" s="16"/>
      <c r="B855" s="16"/>
      <c r="C855" s="16"/>
    </row>
    <row r="856" spans="1:3" ht="15.75" customHeight="1" x14ac:dyDescent="0.25">
      <c r="A856" s="16"/>
      <c r="B856" s="16"/>
      <c r="C856" s="16"/>
    </row>
    <row r="857" spans="1:3" ht="15.75" customHeight="1" x14ac:dyDescent="0.25">
      <c r="A857" s="16"/>
      <c r="B857" s="16"/>
      <c r="C857" s="16"/>
    </row>
    <row r="858" spans="1:3" ht="15.75" customHeight="1" x14ac:dyDescent="0.25">
      <c r="A858" s="16"/>
      <c r="B858" s="16"/>
      <c r="C858" s="16"/>
    </row>
    <row r="859" spans="1:3" ht="15.75" customHeight="1" x14ac:dyDescent="0.25">
      <c r="A859" s="16"/>
      <c r="B859" s="16"/>
      <c r="C859" s="16"/>
    </row>
    <row r="860" spans="1:3" ht="15.75" customHeight="1" x14ac:dyDescent="0.25">
      <c r="A860" s="16"/>
      <c r="B860" s="16"/>
      <c r="C860" s="16"/>
    </row>
    <row r="861" spans="1:3" ht="15.75" customHeight="1" x14ac:dyDescent="0.25">
      <c r="A861" s="16"/>
      <c r="B861" s="16"/>
      <c r="C861" s="16"/>
    </row>
    <row r="862" spans="1:3" ht="15.75" customHeight="1" x14ac:dyDescent="0.25">
      <c r="A862" s="16"/>
      <c r="B862" s="16"/>
      <c r="C862" s="16"/>
    </row>
    <row r="863" spans="1:3" ht="15.75" customHeight="1" x14ac:dyDescent="0.25">
      <c r="A863" s="16"/>
      <c r="B863" s="16"/>
      <c r="C863" s="16"/>
    </row>
    <row r="864" spans="1:3" ht="15.75" customHeight="1" x14ac:dyDescent="0.25">
      <c r="A864" s="16"/>
      <c r="B864" s="16"/>
      <c r="C864" s="16"/>
    </row>
    <row r="865" spans="1:3" ht="15.75" customHeight="1" x14ac:dyDescent="0.25">
      <c r="A865" s="16"/>
      <c r="B865" s="16"/>
      <c r="C865" s="16"/>
    </row>
    <row r="866" spans="1:3" ht="15.75" customHeight="1" x14ac:dyDescent="0.25">
      <c r="A866" s="16"/>
      <c r="B866" s="16"/>
      <c r="C866" s="16"/>
    </row>
    <row r="867" spans="1:3" ht="15.75" customHeight="1" x14ac:dyDescent="0.25">
      <c r="A867" s="16"/>
      <c r="B867" s="16"/>
      <c r="C867" s="16"/>
    </row>
    <row r="868" spans="1:3" ht="15.75" customHeight="1" x14ac:dyDescent="0.25">
      <c r="A868" s="16"/>
      <c r="B868" s="16"/>
      <c r="C868" s="16"/>
    </row>
    <row r="869" spans="1:3" ht="15.75" customHeight="1" x14ac:dyDescent="0.25">
      <c r="A869" s="16"/>
      <c r="B869" s="16"/>
      <c r="C869" s="16"/>
    </row>
    <row r="870" spans="1:3" ht="15.75" customHeight="1" x14ac:dyDescent="0.25">
      <c r="A870" s="16"/>
      <c r="B870" s="16"/>
      <c r="C870" s="16"/>
    </row>
    <row r="871" spans="1:3" ht="15.75" customHeight="1" x14ac:dyDescent="0.25">
      <c r="A871" s="16"/>
      <c r="B871" s="16"/>
      <c r="C871" s="16"/>
    </row>
    <row r="872" spans="1:3" ht="15.75" customHeight="1" x14ac:dyDescent="0.25">
      <c r="A872" s="16"/>
      <c r="B872" s="16"/>
      <c r="C872" s="16"/>
    </row>
    <row r="873" spans="1:3" ht="15.75" customHeight="1" x14ac:dyDescent="0.25">
      <c r="A873" s="16"/>
      <c r="B873" s="16"/>
      <c r="C873" s="16"/>
    </row>
    <row r="874" spans="1:3" ht="15.75" customHeight="1" x14ac:dyDescent="0.25">
      <c r="A874" s="16"/>
      <c r="B874" s="16"/>
      <c r="C874" s="16"/>
    </row>
    <row r="875" spans="1:3" ht="15.75" customHeight="1" x14ac:dyDescent="0.25">
      <c r="A875" s="16"/>
      <c r="B875" s="16"/>
      <c r="C875" s="16"/>
    </row>
    <row r="876" spans="1:3" ht="15.75" customHeight="1" x14ac:dyDescent="0.25">
      <c r="A876" s="16"/>
      <c r="B876" s="16"/>
      <c r="C876" s="16"/>
    </row>
    <row r="877" spans="1:3" ht="15.75" customHeight="1" x14ac:dyDescent="0.25">
      <c r="A877" s="16"/>
      <c r="B877" s="16"/>
      <c r="C877" s="16"/>
    </row>
    <row r="878" spans="1:3" ht="15.75" customHeight="1" x14ac:dyDescent="0.25">
      <c r="A878" s="16"/>
      <c r="B878" s="16"/>
      <c r="C878" s="16"/>
    </row>
    <row r="879" spans="1:3" ht="15.75" customHeight="1" x14ac:dyDescent="0.25">
      <c r="A879" s="16"/>
      <c r="B879" s="16"/>
      <c r="C879" s="16"/>
    </row>
    <row r="880" spans="1:3" ht="15.75" customHeight="1" x14ac:dyDescent="0.25">
      <c r="A880" s="16"/>
      <c r="B880" s="16"/>
      <c r="C880" s="16"/>
    </row>
    <row r="881" spans="1:3" ht="15.75" customHeight="1" x14ac:dyDescent="0.25">
      <c r="A881" s="16"/>
      <c r="B881" s="16"/>
      <c r="C881" s="16"/>
    </row>
    <row r="882" spans="1:3" ht="15.75" customHeight="1" x14ac:dyDescent="0.25">
      <c r="A882" s="16"/>
      <c r="B882" s="16"/>
      <c r="C882" s="16"/>
    </row>
    <row r="883" spans="1:3" ht="15.75" customHeight="1" x14ac:dyDescent="0.25">
      <c r="A883" s="16"/>
      <c r="B883" s="16"/>
      <c r="C883" s="16"/>
    </row>
    <row r="884" spans="1:3" ht="15.75" customHeight="1" x14ac:dyDescent="0.25">
      <c r="A884" s="16"/>
      <c r="B884" s="16"/>
      <c r="C884" s="16"/>
    </row>
    <row r="885" spans="1:3" ht="15.75" customHeight="1" x14ac:dyDescent="0.25">
      <c r="A885" s="16"/>
      <c r="B885" s="16"/>
      <c r="C885" s="16"/>
    </row>
    <row r="886" spans="1:3" ht="15.75" customHeight="1" x14ac:dyDescent="0.25">
      <c r="A886" s="16"/>
      <c r="B886" s="16"/>
      <c r="C886" s="16"/>
    </row>
    <row r="887" spans="1:3" ht="15.75" customHeight="1" x14ac:dyDescent="0.25">
      <c r="A887" s="16"/>
      <c r="B887" s="16"/>
      <c r="C887" s="16"/>
    </row>
    <row r="888" spans="1:3" ht="15.75" customHeight="1" x14ac:dyDescent="0.25">
      <c r="A888" s="16"/>
      <c r="B888" s="16"/>
      <c r="C888" s="16"/>
    </row>
    <row r="889" spans="1:3" ht="15.75" customHeight="1" x14ac:dyDescent="0.25">
      <c r="A889" s="16"/>
      <c r="B889" s="16"/>
      <c r="C889" s="16"/>
    </row>
    <row r="890" spans="1:3" ht="15.75" customHeight="1" x14ac:dyDescent="0.25">
      <c r="A890" s="16"/>
      <c r="B890" s="16"/>
      <c r="C890" s="16"/>
    </row>
    <row r="891" spans="1:3" ht="15.75" customHeight="1" x14ac:dyDescent="0.25">
      <c r="A891" s="16"/>
      <c r="B891" s="16"/>
      <c r="C891" s="16"/>
    </row>
    <row r="892" spans="1:3" ht="15.75" customHeight="1" x14ac:dyDescent="0.25">
      <c r="A892" s="16"/>
      <c r="B892" s="16"/>
      <c r="C892" s="16"/>
    </row>
    <row r="893" spans="1:3" ht="15.75" customHeight="1" x14ac:dyDescent="0.25">
      <c r="A893" s="16"/>
      <c r="B893" s="16"/>
      <c r="C893" s="16"/>
    </row>
    <row r="894" spans="1:3" ht="15.75" customHeight="1" x14ac:dyDescent="0.25">
      <c r="A894" s="16"/>
      <c r="B894" s="16"/>
      <c r="C894" s="16"/>
    </row>
    <row r="895" spans="1:3" ht="15.75" customHeight="1" x14ac:dyDescent="0.25">
      <c r="A895" s="16"/>
      <c r="B895" s="16"/>
      <c r="C895" s="16"/>
    </row>
    <row r="896" spans="1:3" ht="15.75" customHeight="1" x14ac:dyDescent="0.25">
      <c r="A896" s="16"/>
      <c r="B896" s="16"/>
      <c r="C896" s="16"/>
    </row>
    <row r="897" spans="1:3" ht="15.75" customHeight="1" x14ac:dyDescent="0.25">
      <c r="A897" s="16"/>
      <c r="B897" s="16"/>
      <c r="C897" s="16"/>
    </row>
    <row r="898" spans="1:3" ht="15.75" customHeight="1" x14ac:dyDescent="0.25">
      <c r="A898" s="16"/>
      <c r="B898" s="16"/>
      <c r="C898" s="16"/>
    </row>
    <row r="899" spans="1:3" ht="15.75" customHeight="1" x14ac:dyDescent="0.25">
      <c r="A899" s="16"/>
      <c r="B899" s="16"/>
      <c r="C899" s="16"/>
    </row>
    <row r="900" spans="1:3" ht="15.75" customHeight="1" x14ac:dyDescent="0.25">
      <c r="A900" s="16"/>
      <c r="B900" s="16"/>
      <c r="C900" s="16"/>
    </row>
    <row r="901" spans="1:3" ht="15.75" customHeight="1" x14ac:dyDescent="0.25">
      <c r="A901" s="16"/>
      <c r="B901" s="16"/>
      <c r="C901" s="16"/>
    </row>
    <row r="902" spans="1:3" ht="15.75" customHeight="1" x14ac:dyDescent="0.25">
      <c r="A902" s="16"/>
      <c r="B902" s="16"/>
      <c r="C902" s="16"/>
    </row>
    <row r="903" spans="1:3" ht="15.75" customHeight="1" x14ac:dyDescent="0.25">
      <c r="A903" s="16"/>
      <c r="B903" s="16"/>
      <c r="C903" s="16"/>
    </row>
    <row r="904" spans="1:3" ht="15.75" customHeight="1" x14ac:dyDescent="0.25">
      <c r="A904" s="16"/>
      <c r="B904" s="16"/>
      <c r="C904" s="16"/>
    </row>
    <row r="905" spans="1:3" ht="15.75" customHeight="1" x14ac:dyDescent="0.25">
      <c r="A905" s="16"/>
      <c r="B905" s="16"/>
      <c r="C905" s="16"/>
    </row>
    <row r="906" spans="1:3" ht="15.75" customHeight="1" x14ac:dyDescent="0.25">
      <c r="A906" s="16"/>
      <c r="B906" s="16"/>
      <c r="C906" s="16"/>
    </row>
    <row r="907" spans="1:3" ht="15.75" customHeight="1" x14ac:dyDescent="0.25">
      <c r="A907" s="16"/>
      <c r="B907" s="16"/>
      <c r="C907" s="16"/>
    </row>
    <row r="908" spans="1:3" ht="15.75" customHeight="1" x14ac:dyDescent="0.25">
      <c r="A908" s="16"/>
      <c r="B908" s="16"/>
      <c r="C908" s="16"/>
    </row>
    <row r="909" spans="1:3" ht="15.75" customHeight="1" x14ac:dyDescent="0.25">
      <c r="A909" s="16"/>
      <c r="B909" s="16"/>
      <c r="C909" s="16"/>
    </row>
    <row r="910" spans="1:3" ht="15.75" customHeight="1" x14ac:dyDescent="0.25">
      <c r="A910" s="16"/>
      <c r="B910" s="16"/>
      <c r="C910" s="16"/>
    </row>
    <row r="911" spans="1:3" ht="15.75" customHeight="1" x14ac:dyDescent="0.25">
      <c r="A911" s="16"/>
      <c r="B911" s="16"/>
      <c r="C911" s="16"/>
    </row>
    <row r="912" spans="1:3" ht="15.75" customHeight="1" x14ac:dyDescent="0.25">
      <c r="A912" s="16"/>
      <c r="B912" s="16"/>
      <c r="C912" s="16"/>
    </row>
    <row r="913" spans="1:3" ht="15.75" customHeight="1" x14ac:dyDescent="0.25">
      <c r="A913" s="16"/>
      <c r="B913" s="16"/>
      <c r="C913" s="16"/>
    </row>
    <row r="914" spans="1:3" ht="15.75" customHeight="1" x14ac:dyDescent="0.25">
      <c r="A914" s="16"/>
      <c r="B914" s="16"/>
      <c r="C914" s="16"/>
    </row>
    <row r="915" spans="1:3" ht="15.75" customHeight="1" x14ac:dyDescent="0.25">
      <c r="A915" s="16"/>
      <c r="B915" s="16"/>
      <c r="C915" s="16"/>
    </row>
    <row r="916" spans="1:3" ht="15.75" customHeight="1" x14ac:dyDescent="0.25">
      <c r="A916" s="16"/>
      <c r="B916" s="16"/>
      <c r="C916" s="16"/>
    </row>
    <row r="917" spans="1:3" ht="15.75" customHeight="1" x14ac:dyDescent="0.25">
      <c r="A917" s="16"/>
      <c r="B917" s="16"/>
      <c r="C917" s="16"/>
    </row>
    <row r="918" spans="1:3" ht="15.75" customHeight="1" x14ac:dyDescent="0.25">
      <c r="A918" s="16"/>
      <c r="B918" s="16"/>
      <c r="C918" s="16"/>
    </row>
    <row r="919" spans="1:3" ht="15.75" customHeight="1" x14ac:dyDescent="0.25">
      <c r="A919" s="16"/>
      <c r="B919" s="16"/>
      <c r="C919" s="16"/>
    </row>
    <row r="920" spans="1:3" ht="15.75" customHeight="1" x14ac:dyDescent="0.25">
      <c r="A920" s="16"/>
      <c r="B920" s="16"/>
      <c r="C920" s="16"/>
    </row>
    <row r="921" spans="1:3" ht="15.75" customHeight="1" x14ac:dyDescent="0.25">
      <c r="A921" s="16"/>
      <c r="B921" s="16"/>
      <c r="C921" s="16"/>
    </row>
    <row r="922" spans="1:3" ht="15.75" customHeight="1" x14ac:dyDescent="0.25">
      <c r="A922" s="16"/>
      <c r="B922" s="16"/>
      <c r="C922" s="16"/>
    </row>
    <row r="923" spans="1:3" ht="15.75" customHeight="1" x14ac:dyDescent="0.25">
      <c r="A923" s="16"/>
      <c r="B923" s="16"/>
      <c r="C923" s="16"/>
    </row>
    <row r="924" spans="1:3" ht="15.75" customHeight="1" x14ac:dyDescent="0.25">
      <c r="A924" s="16"/>
      <c r="B924" s="16"/>
      <c r="C924" s="16"/>
    </row>
    <row r="925" spans="1:3" ht="15.75" customHeight="1" x14ac:dyDescent="0.25">
      <c r="A925" s="16"/>
      <c r="B925" s="16"/>
      <c r="C925" s="16"/>
    </row>
    <row r="926" spans="1:3" ht="15.75" customHeight="1" x14ac:dyDescent="0.25">
      <c r="A926" s="16"/>
      <c r="B926" s="16"/>
      <c r="C926" s="16"/>
    </row>
    <row r="927" spans="1:3" ht="15.75" customHeight="1" x14ac:dyDescent="0.25">
      <c r="A927" s="16"/>
      <c r="B927" s="16"/>
      <c r="C927" s="16"/>
    </row>
    <row r="928" spans="1:3" ht="15.75" customHeight="1" x14ac:dyDescent="0.25">
      <c r="A928" s="16"/>
      <c r="B928" s="16"/>
      <c r="C928" s="16"/>
    </row>
    <row r="929" spans="1:3" ht="15.75" customHeight="1" x14ac:dyDescent="0.25">
      <c r="A929" s="16"/>
      <c r="B929" s="16"/>
      <c r="C929" s="16"/>
    </row>
    <row r="930" spans="1:3" ht="15.75" customHeight="1" x14ac:dyDescent="0.25">
      <c r="A930" s="16"/>
      <c r="B930" s="16"/>
      <c r="C930" s="16"/>
    </row>
    <row r="931" spans="1:3" ht="15.75" customHeight="1" x14ac:dyDescent="0.25">
      <c r="A931" s="16"/>
      <c r="B931" s="16"/>
      <c r="C931" s="16"/>
    </row>
    <row r="932" spans="1:3" ht="15.75" customHeight="1" x14ac:dyDescent="0.25">
      <c r="A932" s="16"/>
      <c r="B932" s="16"/>
      <c r="C932" s="16"/>
    </row>
    <row r="933" spans="1:3" ht="15.75" customHeight="1" x14ac:dyDescent="0.25">
      <c r="A933" s="16"/>
      <c r="B933" s="16"/>
      <c r="C933" s="16"/>
    </row>
    <row r="934" spans="1:3" ht="15.75" customHeight="1" x14ac:dyDescent="0.25">
      <c r="A934" s="16"/>
      <c r="B934" s="16"/>
      <c r="C934" s="16"/>
    </row>
    <row r="935" spans="1:3" ht="15.75" customHeight="1" x14ac:dyDescent="0.25">
      <c r="A935" s="16"/>
      <c r="B935" s="16"/>
      <c r="C935" s="16"/>
    </row>
    <row r="936" spans="1:3" ht="15.75" customHeight="1" x14ac:dyDescent="0.25">
      <c r="A936" s="16"/>
      <c r="B936" s="16"/>
      <c r="C936" s="16"/>
    </row>
    <row r="937" spans="1:3" ht="15.75" customHeight="1" x14ac:dyDescent="0.25">
      <c r="A937" s="16"/>
      <c r="B937" s="16"/>
      <c r="C937" s="16"/>
    </row>
    <row r="938" spans="1:3" ht="15.75" customHeight="1" x14ac:dyDescent="0.25">
      <c r="A938" s="16"/>
      <c r="B938" s="16"/>
      <c r="C938" s="16"/>
    </row>
    <row r="939" spans="1:3" ht="15.75" customHeight="1" x14ac:dyDescent="0.25">
      <c r="A939" s="16"/>
      <c r="B939" s="16"/>
      <c r="C939" s="16"/>
    </row>
    <row r="940" spans="1:3" ht="15.75" customHeight="1" x14ac:dyDescent="0.25">
      <c r="A940" s="16"/>
      <c r="B940" s="16"/>
      <c r="C940" s="16"/>
    </row>
    <row r="941" spans="1:3" ht="15.75" customHeight="1" x14ac:dyDescent="0.25">
      <c r="A941" s="16"/>
      <c r="B941" s="16"/>
      <c r="C941" s="16"/>
    </row>
    <row r="942" spans="1:3" ht="15.75" customHeight="1" x14ac:dyDescent="0.25">
      <c r="A942" s="16"/>
      <c r="B942" s="16"/>
      <c r="C942" s="16"/>
    </row>
    <row r="943" spans="1:3" ht="15.75" customHeight="1" x14ac:dyDescent="0.25">
      <c r="A943" s="16"/>
      <c r="B943" s="16"/>
      <c r="C943" s="16"/>
    </row>
    <row r="944" spans="1:3" ht="15.75" customHeight="1" x14ac:dyDescent="0.25">
      <c r="A944" s="16"/>
      <c r="B944" s="16"/>
      <c r="C944" s="16"/>
    </row>
    <row r="945" spans="1:3" ht="15.75" customHeight="1" x14ac:dyDescent="0.25">
      <c r="A945" s="16"/>
      <c r="B945" s="16"/>
      <c r="C945" s="16"/>
    </row>
    <row r="946" spans="1:3" ht="15.75" customHeight="1" x14ac:dyDescent="0.25">
      <c r="A946" s="16"/>
      <c r="B946" s="16"/>
      <c r="C946" s="16"/>
    </row>
    <row r="947" spans="1:3" ht="15.75" customHeight="1" x14ac:dyDescent="0.25">
      <c r="A947" s="16"/>
      <c r="B947" s="16"/>
      <c r="C947" s="16"/>
    </row>
    <row r="948" spans="1:3" ht="15.75" customHeight="1" x14ac:dyDescent="0.25">
      <c r="A948" s="16"/>
      <c r="B948" s="16"/>
      <c r="C948" s="16"/>
    </row>
    <row r="949" spans="1:3" ht="15.75" customHeight="1" x14ac:dyDescent="0.25">
      <c r="A949" s="16"/>
      <c r="B949" s="16"/>
      <c r="C949" s="16"/>
    </row>
    <row r="950" spans="1:3" ht="15.75" customHeight="1" x14ac:dyDescent="0.25">
      <c r="A950" s="16"/>
      <c r="B950" s="16"/>
      <c r="C950" s="16"/>
    </row>
    <row r="951" spans="1:3" ht="15.75" customHeight="1" x14ac:dyDescent="0.25">
      <c r="A951" s="16"/>
      <c r="B951" s="16"/>
      <c r="C951" s="16"/>
    </row>
    <row r="952" spans="1:3" ht="15.75" customHeight="1" x14ac:dyDescent="0.25">
      <c r="A952" s="16"/>
      <c r="B952" s="16"/>
      <c r="C952" s="16"/>
    </row>
    <row r="953" spans="1:3" ht="15.75" customHeight="1" x14ac:dyDescent="0.25">
      <c r="A953" s="16"/>
      <c r="B953" s="16"/>
      <c r="C953" s="16"/>
    </row>
    <row r="954" spans="1:3" ht="15.75" customHeight="1" x14ac:dyDescent="0.25">
      <c r="A954" s="16"/>
      <c r="B954" s="16"/>
      <c r="C954" s="16"/>
    </row>
    <row r="955" spans="1:3" ht="15.75" customHeight="1" x14ac:dyDescent="0.25">
      <c r="A955" s="16"/>
      <c r="B955" s="16"/>
      <c r="C955" s="16"/>
    </row>
    <row r="956" spans="1:3" ht="15.75" customHeight="1" x14ac:dyDescent="0.25">
      <c r="A956" s="16"/>
      <c r="B956" s="16"/>
      <c r="C956" s="16"/>
    </row>
    <row r="957" spans="1:3" ht="15.75" customHeight="1" x14ac:dyDescent="0.25">
      <c r="A957" s="16"/>
      <c r="B957" s="16"/>
      <c r="C957" s="16"/>
    </row>
    <row r="958" spans="1:3" ht="15.75" customHeight="1" x14ac:dyDescent="0.25">
      <c r="A958" s="16"/>
      <c r="B958" s="16"/>
      <c r="C958" s="16"/>
    </row>
    <row r="959" spans="1:3" ht="15.75" customHeight="1" x14ac:dyDescent="0.25">
      <c r="A959" s="16"/>
      <c r="B959" s="16"/>
      <c r="C959" s="16"/>
    </row>
    <row r="960" spans="1:3" ht="15.75" customHeight="1" x14ac:dyDescent="0.25">
      <c r="A960" s="16"/>
      <c r="B960" s="16"/>
      <c r="C960" s="16"/>
    </row>
    <row r="961" spans="1:3" ht="15.75" customHeight="1" x14ac:dyDescent="0.25">
      <c r="A961" s="16"/>
      <c r="B961" s="16"/>
      <c r="C961" s="16"/>
    </row>
    <row r="962" spans="1:3" ht="15.75" customHeight="1" x14ac:dyDescent="0.25">
      <c r="A962" s="16"/>
      <c r="B962" s="16"/>
      <c r="C962" s="16"/>
    </row>
    <row r="963" spans="1:3" ht="15.75" customHeight="1" x14ac:dyDescent="0.25">
      <c r="A963" s="16"/>
      <c r="B963" s="16"/>
      <c r="C963" s="16"/>
    </row>
    <row r="964" spans="1:3" ht="15.75" customHeight="1" x14ac:dyDescent="0.25">
      <c r="A964" s="16"/>
      <c r="B964" s="16"/>
      <c r="C964" s="16"/>
    </row>
    <row r="965" spans="1:3" ht="15.75" customHeight="1" x14ac:dyDescent="0.25">
      <c r="A965" s="16"/>
      <c r="B965" s="16"/>
      <c r="C965" s="16"/>
    </row>
    <row r="966" spans="1:3" ht="15.75" customHeight="1" x14ac:dyDescent="0.25">
      <c r="A966" s="16"/>
      <c r="B966" s="16"/>
      <c r="C966" s="16"/>
    </row>
    <row r="967" spans="1:3" ht="15.75" customHeight="1" x14ac:dyDescent="0.25">
      <c r="A967" s="16"/>
      <c r="B967" s="16"/>
      <c r="C967" s="16"/>
    </row>
    <row r="968" spans="1:3" ht="15.75" customHeight="1" x14ac:dyDescent="0.25">
      <c r="A968" s="16"/>
      <c r="B968" s="16"/>
      <c r="C968" s="16"/>
    </row>
    <row r="969" spans="1:3" ht="15.75" customHeight="1" x14ac:dyDescent="0.25">
      <c r="A969" s="16"/>
      <c r="B969" s="16"/>
      <c r="C969" s="16"/>
    </row>
    <row r="970" spans="1:3" ht="15.75" customHeight="1" x14ac:dyDescent="0.25">
      <c r="A970" s="16"/>
      <c r="B970" s="16"/>
      <c r="C970" s="16"/>
    </row>
    <row r="971" spans="1:3" ht="15.75" customHeight="1" x14ac:dyDescent="0.25">
      <c r="A971" s="16"/>
      <c r="B971" s="16"/>
      <c r="C971" s="16"/>
    </row>
    <row r="972" spans="1:3" ht="15.75" customHeight="1" x14ac:dyDescent="0.25">
      <c r="A972" s="16"/>
      <c r="B972" s="16"/>
      <c r="C972" s="16"/>
    </row>
    <row r="973" spans="1:3" ht="15.75" customHeight="1" x14ac:dyDescent="0.25">
      <c r="A973" s="16"/>
      <c r="B973" s="16"/>
      <c r="C973" s="16"/>
    </row>
    <row r="974" spans="1:3" ht="15.75" customHeight="1" x14ac:dyDescent="0.25">
      <c r="A974" s="16"/>
      <c r="B974" s="16"/>
      <c r="C974" s="16"/>
    </row>
    <row r="975" spans="1:3" ht="15.75" customHeight="1" x14ac:dyDescent="0.25">
      <c r="A975" s="16"/>
      <c r="B975" s="16"/>
      <c r="C975" s="16"/>
    </row>
    <row r="976" spans="1:3" ht="15.75" customHeight="1" x14ac:dyDescent="0.25">
      <c r="A976" s="16"/>
      <c r="B976" s="16"/>
      <c r="C976" s="16"/>
    </row>
    <row r="977" spans="1:3" ht="15.75" customHeight="1" x14ac:dyDescent="0.25">
      <c r="A977" s="16"/>
      <c r="B977" s="16"/>
      <c r="C977" s="16"/>
    </row>
    <row r="978" spans="1:3" ht="15.75" customHeight="1" x14ac:dyDescent="0.25">
      <c r="A978" s="16"/>
      <c r="B978" s="16"/>
      <c r="C978" s="16"/>
    </row>
    <row r="979" spans="1:3" ht="15.75" customHeight="1" x14ac:dyDescent="0.25">
      <c r="A979" s="16"/>
      <c r="B979" s="16"/>
      <c r="C979" s="16"/>
    </row>
    <row r="980" spans="1:3" ht="15.75" customHeight="1" x14ac:dyDescent="0.25">
      <c r="A980" s="16"/>
      <c r="B980" s="16"/>
      <c r="C980" s="16"/>
    </row>
    <row r="981" spans="1:3" ht="15.75" customHeight="1" x14ac:dyDescent="0.25">
      <c r="A981" s="16"/>
      <c r="B981" s="16"/>
      <c r="C981" s="16"/>
    </row>
    <row r="982" spans="1:3" ht="15.75" customHeight="1" x14ac:dyDescent="0.25">
      <c r="A982" s="16"/>
      <c r="B982" s="16"/>
      <c r="C982" s="16"/>
    </row>
    <row r="983" spans="1:3" ht="15.75" customHeight="1" x14ac:dyDescent="0.25">
      <c r="A983" s="16"/>
      <c r="B983" s="16"/>
      <c r="C983" s="16"/>
    </row>
    <row r="984" spans="1:3" ht="15.75" customHeight="1" x14ac:dyDescent="0.25">
      <c r="A984" s="16"/>
      <c r="B984" s="16"/>
      <c r="C984" s="16"/>
    </row>
    <row r="985" spans="1:3" ht="15.75" customHeight="1" x14ac:dyDescent="0.25">
      <c r="A985" s="16"/>
      <c r="B985" s="16"/>
      <c r="C985" s="16"/>
    </row>
    <row r="986" spans="1:3" ht="15.75" customHeight="1" x14ac:dyDescent="0.25">
      <c r="A986" s="16"/>
      <c r="B986" s="16"/>
      <c r="C986" s="16"/>
    </row>
    <row r="987" spans="1:3" ht="15.75" customHeight="1" x14ac:dyDescent="0.25">
      <c r="A987" s="16"/>
      <c r="B987" s="16"/>
      <c r="C987" s="16"/>
    </row>
    <row r="988" spans="1:3" ht="15.75" customHeight="1" x14ac:dyDescent="0.25">
      <c r="A988" s="16"/>
      <c r="B988" s="16"/>
      <c r="C988" s="16"/>
    </row>
    <row r="989" spans="1:3" ht="15.75" customHeight="1" x14ac:dyDescent="0.25"/>
    <row r="990" spans="1:3" ht="15.75" customHeight="1" x14ac:dyDescent="0.25"/>
    <row r="991" spans="1:3" ht="15.75" customHeight="1" x14ac:dyDescent="0.25"/>
    <row r="992" spans="1:3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6:C6"/>
    <mergeCell ref="A7:C7"/>
    <mergeCell ref="A8:C8"/>
    <mergeCell ref="A10:C10"/>
    <mergeCell ref="B11:C11"/>
  </mergeCells>
  <pageMargins left="0.7" right="0.7" top="0.75" bottom="0.75" header="0" footer="0"/>
  <pageSetup paperSize="9" fitToHeight="0"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1012"/>
  <sheetViews>
    <sheetView showGridLines="0" tabSelected="1" topLeftCell="F160" zoomScale="50" zoomScaleNormal="50" workbookViewId="0">
      <selection activeCell="L201" sqref="L201:L202"/>
    </sheetView>
  </sheetViews>
  <sheetFormatPr defaultColWidth="14.42578125" defaultRowHeight="15" customHeight="1" x14ac:dyDescent="0.25"/>
  <cols>
    <col min="1" max="3" width="3.7109375" customWidth="1"/>
    <col min="4" max="4" width="72.42578125" customWidth="1"/>
    <col min="5" max="5" width="65.85546875" customWidth="1"/>
    <col min="6" max="6" width="20.140625" customWidth="1"/>
    <col min="7" max="7" width="46.5703125" customWidth="1"/>
    <col min="8" max="8" width="20.42578125" customWidth="1"/>
    <col min="9" max="9" width="13.28515625" customWidth="1"/>
    <col min="10" max="10" width="15.5703125" customWidth="1"/>
    <col min="11" max="11" width="22.42578125" customWidth="1"/>
    <col min="12" max="12" width="25.140625" customWidth="1"/>
    <col min="13" max="24" width="23.140625" customWidth="1"/>
    <col min="25" max="25" width="43" customWidth="1"/>
    <col min="26" max="26" width="20" bestFit="1" customWidth="1"/>
  </cols>
  <sheetData>
    <row r="1" spans="1:2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2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2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x14ac:dyDescent="0.25">
      <c r="A14" s="17"/>
      <c r="B14" s="17"/>
      <c r="C14" s="17"/>
      <c r="D14" s="255" t="s">
        <v>86</v>
      </c>
      <c r="E14" s="228"/>
      <c r="F14" s="228"/>
      <c r="G14" s="228"/>
      <c r="H14" s="228"/>
      <c r="I14" s="228"/>
      <c r="J14" s="228"/>
      <c r="K14" s="228"/>
      <c r="L14" s="268"/>
      <c r="M14" s="269" t="s">
        <v>87</v>
      </c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1"/>
      <c r="Y14" s="17"/>
    </row>
    <row r="15" spans="1:25" x14ac:dyDescent="0.25">
      <c r="A15" s="17"/>
      <c r="B15" s="17"/>
      <c r="C15" s="17"/>
      <c r="D15" s="255" t="s">
        <v>88</v>
      </c>
      <c r="E15" s="228"/>
      <c r="F15" s="228"/>
      <c r="G15" s="228"/>
      <c r="H15" s="228"/>
      <c r="I15" s="228"/>
      <c r="J15" s="228"/>
      <c r="K15" s="228"/>
      <c r="L15" s="268"/>
      <c r="M15" s="272" t="s">
        <v>89</v>
      </c>
      <c r="N15" s="274" t="s">
        <v>90</v>
      </c>
      <c r="O15" s="274" t="s">
        <v>91</v>
      </c>
      <c r="P15" s="274" t="s">
        <v>92</v>
      </c>
      <c r="Q15" s="274" t="s">
        <v>93</v>
      </c>
      <c r="R15" s="274" t="s">
        <v>94</v>
      </c>
      <c r="S15" s="274" t="s">
        <v>95</v>
      </c>
      <c r="T15" s="274" t="s">
        <v>96</v>
      </c>
      <c r="U15" s="274" t="s">
        <v>97</v>
      </c>
      <c r="V15" s="274" t="s">
        <v>98</v>
      </c>
      <c r="W15" s="274" t="s">
        <v>99</v>
      </c>
      <c r="X15" s="274" t="s">
        <v>100</v>
      </c>
      <c r="Y15" s="17"/>
    </row>
    <row r="16" spans="1:25" ht="45" customHeight="1" x14ac:dyDescent="0.25">
      <c r="A16" s="17"/>
      <c r="B16" s="17"/>
      <c r="C16" s="17"/>
      <c r="D16" s="54" t="s">
        <v>41</v>
      </c>
      <c r="E16" s="54" t="s">
        <v>101</v>
      </c>
      <c r="F16" s="55" t="s">
        <v>1</v>
      </c>
      <c r="G16" s="54" t="s">
        <v>3</v>
      </c>
      <c r="H16" s="54" t="s">
        <v>102</v>
      </c>
      <c r="I16" s="54" t="s">
        <v>103</v>
      </c>
      <c r="J16" s="54" t="s">
        <v>104</v>
      </c>
      <c r="K16" s="56" t="s">
        <v>105</v>
      </c>
      <c r="L16" s="57" t="s">
        <v>47</v>
      </c>
      <c r="M16" s="273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17"/>
    </row>
    <row r="17" spans="1:27" ht="15" customHeight="1" x14ac:dyDescent="0.25">
      <c r="A17" s="17"/>
      <c r="B17" s="17"/>
      <c r="C17" s="17"/>
      <c r="D17" s="261" t="s">
        <v>106</v>
      </c>
      <c r="E17" s="228"/>
      <c r="F17" s="228"/>
      <c r="G17" s="228"/>
      <c r="H17" s="228"/>
      <c r="I17" s="228"/>
      <c r="J17" s="228"/>
      <c r="K17" s="228"/>
      <c r="L17" s="262"/>
      <c r="M17" s="58"/>
      <c r="N17" s="59"/>
      <c r="O17" s="59"/>
      <c r="P17" s="59"/>
      <c r="Q17" s="59"/>
      <c r="R17" s="59"/>
      <c r="S17" s="59"/>
      <c r="T17" s="59"/>
      <c r="U17" s="59"/>
      <c r="V17" s="60"/>
      <c r="W17" s="59"/>
      <c r="X17" s="59"/>
      <c r="Y17" s="61"/>
    </row>
    <row r="18" spans="1:27" ht="21" customHeight="1" x14ac:dyDescent="0.25">
      <c r="A18" s="17"/>
      <c r="B18" s="17"/>
      <c r="C18" s="17"/>
      <c r="D18" s="244" t="s">
        <v>107</v>
      </c>
      <c r="E18" s="62" t="s">
        <v>108</v>
      </c>
      <c r="F18" s="63" t="s">
        <v>10</v>
      </c>
      <c r="G18" s="5" t="s">
        <v>111</v>
      </c>
      <c r="H18" s="65" t="s">
        <v>109</v>
      </c>
      <c r="I18" s="66">
        <v>1</v>
      </c>
      <c r="J18" s="67">
        <v>768</v>
      </c>
      <c r="K18" s="68">
        <f>'Planilha para vinculação'!F21</f>
        <v>12.6</v>
      </c>
      <c r="L18" s="69">
        <f>I18*J18*K18</f>
        <v>9676.7999999999993</v>
      </c>
      <c r="M18" s="70">
        <f t="shared" ref="M18:M23" si="0">L18/12</f>
        <v>806.4</v>
      </c>
      <c r="N18" s="71">
        <f t="shared" ref="N18:X18" si="1">$L$18/12</f>
        <v>806.4</v>
      </c>
      <c r="O18" s="71">
        <f t="shared" si="1"/>
        <v>806.4</v>
      </c>
      <c r="P18" s="71">
        <f t="shared" si="1"/>
        <v>806.4</v>
      </c>
      <c r="Q18" s="71">
        <f t="shared" si="1"/>
        <v>806.4</v>
      </c>
      <c r="R18" s="71">
        <f t="shared" si="1"/>
        <v>806.4</v>
      </c>
      <c r="S18" s="71">
        <f t="shared" si="1"/>
        <v>806.4</v>
      </c>
      <c r="T18" s="71">
        <f t="shared" si="1"/>
        <v>806.4</v>
      </c>
      <c r="U18" s="71">
        <f t="shared" si="1"/>
        <v>806.4</v>
      </c>
      <c r="V18" s="71">
        <f t="shared" si="1"/>
        <v>806.4</v>
      </c>
      <c r="W18" s="71">
        <f t="shared" si="1"/>
        <v>806.4</v>
      </c>
      <c r="X18" s="71">
        <f t="shared" si="1"/>
        <v>806.4</v>
      </c>
      <c r="Y18" s="72"/>
      <c r="Z18" s="73"/>
      <c r="AA18" s="73"/>
    </row>
    <row r="19" spans="1:27" ht="36" x14ac:dyDescent="0.25">
      <c r="A19" s="17"/>
      <c r="B19" s="17"/>
      <c r="C19" s="17"/>
      <c r="D19" s="263"/>
      <c r="E19" s="74" t="s">
        <v>110</v>
      </c>
      <c r="F19" s="63" t="s">
        <v>10</v>
      </c>
      <c r="G19" s="5" t="s">
        <v>111</v>
      </c>
      <c r="H19" s="65" t="s">
        <v>109</v>
      </c>
      <c r="I19" s="66">
        <v>1</v>
      </c>
      <c r="J19" s="67">
        <v>768</v>
      </c>
      <c r="K19" s="68">
        <f>'Planilha para vinculação'!F22</f>
        <v>25.79</v>
      </c>
      <c r="L19" s="69">
        <f t="shared" ref="L19:L30" si="2">I19*J19*K19</f>
        <v>19806.72</v>
      </c>
      <c r="M19" s="70">
        <f t="shared" si="0"/>
        <v>1650.5600000000002</v>
      </c>
      <c r="N19" s="71">
        <f t="shared" ref="N19:X19" si="3">$L$19/12</f>
        <v>1650.5600000000002</v>
      </c>
      <c r="O19" s="71">
        <f t="shared" si="3"/>
        <v>1650.5600000000002</v>
      </c>
      <c r="P19" s="71">
        <f t="shared" si="3"/>
        <v>1650.5600000000002</v>
      </c>
      <c r="Q19" s="71">
        <f t="shared" si="3"/>
        <v>1650.5600000000002</v>
      </c>
      <c r="R19" s="71">
        <f t="shared" si="3"/>
        <v>1650.5600000000002</v>
      </c>
      <c r="S19" s="71">
        <f t="shared" si="3"/>
        <v>1650.5600000000002</v>
      </c>
      <c r="T19" s="71">
        <f t="shared" si="3"/>
        <v>1650.5600000000002</v>
      </c>
      <c r="U19" s="71">
        <f t="shared" si="3"/>
        <v>1650.5600000000002</v>
      </c>
      <c r="V19" s="71">
        <f t="shared" si="3"/>
        <v>1650.5600000000002</v>
      </c>
      <c r="W19" s="71">
        <f t="shared" si="3"/>
        <v>1650.5600000000002</v>
      </c>
      <c r="X19" s="71">
        <f t="shared" si="3"/>
        <v>1650.5600000000002</v>
      </c>
      <c r="Y19" s="72"/>
      <c r="Z19" s="73"/>
      <c r="AA19" s="73"/>
    </row>
    <row r="20" spans="1:27" ht="20.25" customHeight="1" x14ac:dyDescent="0.25">
      <c r="A20" s="17"/>
      <c r="B20" s="17"/>
      <c r="C20" s="17"/>
      <c r="D20" s="263"/>
      <c r="E20" s="62" t="s">
        <v>350</v>
      </c>
      <c r="F20" s="75" t="s">
        <v>11</v>
      </c>
      <c r="G20" s="64" t="s">
        <v>111</v>
      </c>
      <c r="H20" s="65" t="s">
        <v>112</v>
      </c>
      <c r="I20" s="66">
        <v>1</v>
      </c>
      <c r="J20" s="66">
        <v>12</v>
      </c>
      <c r="K20" s="68">
        <f>'Quadro de Preços 1 (3)'!H40</f>
        <v>89.9</v>
      </c>
      <c r="L20" s="69">
        <f t="shared" si="2"/>
        <v>1078.8000000000002</v>
      </c>
      <c r="M20" s="70">
        <f t="shared" si="0"/>
        <v>89.90000000000002</v>
      </c>
      <c r="N20" s="71">
        <f t="shared" ref="N20:X20" si="4">$L$20/12</f>
        <v>89.90000000000002</v>
      </c>
      <c r="O20" s="71">
        <f t="shared" si="4"/>
        <v>89.90000000000002</v>
      </c>
      <c r="P20" s="71">
        <f t="shared" si="4"/>
        <v>89.90000000000002</v>
      </c>
      <c r="Q20" s="71">
        <f t="shared" si="4"/>
        <v>89.90000000000002</v>
      </c>
      <c r="R20" s="71">
        <f t="shared" si="4"/>
        <v>89.90000000000002</v>
      </c>
      <c r="S20" s="71">
        <f t="shared" si="4"/>
        <v>89.90000000000002</v>
      </c>
      <c r="T20" s="71">
        <f t="shared" si="4"/>
        <v>89.90000000000002</v>
      </c>
      <c r="U20" s="71">
        <f t="shared" si="4"/>
        <v>89.90000000000002</v>
      </c>
      <c r="V20" s="71">
        <f t="shared" si="4"/>
        <v>89.90000000000002</v>
      </c>
      <c r="W20" s="71">
        <f t="shared" si="4"/>
        <v>89.90000000000002</v>
      </c>
      <c r="X20" s="71">
        <f t="shared" si="4"/>
        <v>89.90000000000002</v>
      </c>
      <c r="Y20" s="72"/>
      <c r="Z20" s="73"/>
      <c r="AA20" s="73"/>
    </row>
    <row r="21" spans="1:27" ht="15.75" customHeight="1" x14ac:dyDescent="0.25">
      <c r="A21" s="17"/>
      <c r="B21" s="17"/>
      <c r="C21" s="17"/>
      <c r="D21" s="263"/>
      <c r="E21" s="181" t="s">
        <v>408</v>
      </c>
      <c r="F21" s="182" t="s">
        <v>7</v>
      </c>
      <c r="G21" s="5" t="s">
        <v>111</v>
      </c>
      <c r="H21" s="65" t="s">
        <v>114</v>
      </c>
      <c r="I21" s="65">
        <v>2</v>
      </c>
      <c r="J21" s="66">
        <v>1</v>
      </c>
      <c r="K21" s="91">
        <f>'Quadro de Preços Frete'!H12</f>
        <v>2000</v>
      </c>
      <c r="L21" s="69">
        <f t="shared" si="2"/>
        <v>4000</v>
      </c>
      <c r="M21" s="179">
        <f>$L$21/2</f>
        <v>2000</v>
      </c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>
        <f>$L$21/2</f>
        <v>2000</v>
      </c>
      <c r="Y21" s="72"/>
      <c r="Z21" s="73"/>
      <c r="AA21" s="73"/>
    </row>
    <row r="22" spans="1:27" ht="42.75" customHeight="1" x14ac:dyDescent="0.25">
      <c r="A22" s="17"/>
      <c r="B22" s="17"/>
      <c r="C22" s="17"/>
      <c r="D22" s="263"/>
      <c r="E22" s="5" t="s">
        <v>409</v>
      </c>
      <c r="F22" s="182" t="s">
        <v>7</v>
      </c>
      <c r="G22" s="5" t="s">
        <v>111</v>
      </c>
      <c r="H22" s="65" t="s">
        <v>114</v>
      </c>
      <c r="I22" s="66">
        <v>1</v>
      </c>
      <c r="J22" s="66">
        <v>12</v>
      </c>
      <c r="K22" s="91">
        <f>'Quadro de Preços 1 (3)'!H26</f>
        <v>1200</v>
      </c>
      <c r="L22" s="69">
        <f t="shared" si="2"/>
        <v>14400</v>
      </c>
      <c r="M22" s="179">
        <f t="shared" ref="M22:X22" si="5">$L$22/12</f>
        <v>1200</v>
      </c>
      <c r="N22" s="179">
        <f t="shared" si="5"/>
        <v>1200</v>
      </c>
      <c r="O22" s="179">
        <f t="shared" si="5"/>
        <v>1200</v>
      </c>
      <c r="P22" s="179">
        <f t="shared" si="5"/>
        <v>1200</v>
      </c>
      <c r="Q22" s="179">
        <f t="shared" si="5"/>
        <v>1200</v>
      </c>
      <c r="R22" s="179">
        <f t="shared" si="5"/>
        <v>1200</v>
      </c>
      <c r="S22" s="179">
        <f t="shared" si="5"/>
        <v>1200</v>
      </c>
      <c r="T22" s="179">
        <f t="shared" si="5"/>
        <v>1200</v>
      </c>
      <c r="U22" s="179">
        <f t="shared" si="5"/>
        <v>1200</v>
      </c>
      <c r="V22" s="179">
        <f t="shared" si="5"/>
        <v>1200</v>
      </c>
      <c r="W22" s="179">
        <f t="shared" si="5"/>
        <v>1200</v>
      </c>
      <c r="X22" s="179">
        <f t="shared" si="5"/>
        <v>1200</v>
      </c>
      <c r="Y22" s="72"/>
      <c r="Z22" s="73"/>
      <c r="AA22" s="73"/>
    </row>
    <row r="23" spans="1:27" ht="38.25" customHeight="1" x14ac:dyDescent="0.25">
      <c r="A23" s="17"/>
      <c r="B23" s="17"/>
      <c r="C23" s="17"/>
      <c r="D23" s="263"/>
      <c r="E23" s="74" t="s">
        <v>113</v>
      </c>
      <c r="F23" s="76" t="s">
        <v>11</v>
      </c>
      <c r="G23" s="64" t="s">
        <v>111</v>
      </c>
      <c r="H23" s="65" t="s">
        <v>114</v>
      </c>
      <c r="I23" s="66">
        <v>1</v>
      </c>
      <c r="J23" s="66">
        <v>1</v>
      </c>
      <c r="K23" s="77">
        <f>'Verba_Escritorio_Cons e limp'!I45</f>
        <v>5055.49</v>
      </c>
      <c r="L23" s="69">
        <f t="shared" si="2"/>
        <v>5055.49</v>
      </c>
      <c r="M23" s="70">
        <f t="shared" si="0"/>
        <v>421.2908333333333</v>
      </c>
      <c r="N23" s="71">
        <f t="shared" ref="N23:X23" si="6">$L$23/12</f>
        <v>421.2908333333333</v>
      </c>
      <c r="O23" s="71">
        <f t="shared" si="6"/>
        <v>421.2908333333333</v>
      </c>
      <c r="P23" s="71">
        <f t="shared" si="6"/>
        <v>421.2908333333333</v>
      </c>
      <c r="Q23" s="71">
        <f t="shared" si="6"/>
        <v>421.2908333333333</v>
      </c>
      <c r="R23" s="71">
        <f t="shared" si="6"/>
        <v>421.2908333333333</v>
      </c>
      <c r="S23" s="71">
        <f t="shared" si="6"/>
        <v>421.2908333333333</v>
      </c>
      <c r="T23" s="71">
        <f t="shared" si="6"/>
        <v>421.2908333333333</v>
      </c>
      <c r="U23" s="71">
        <f t="shared" si="6"/>
        <v>421.2908333333333</v>
      </c>
      <c r="V23" s="71">
        <f t="shared" si="6"/>
        <v>421.2908333333333</v>
      </c>
      <c r="W23" s="71">
        <f t="shared" si="6"/>
        <v>421.2908333333333</v>
      </c>
      <c r="X23" s="71">
        <f t="shared" si="6"/>
        <v>421.2908333333333</v>
      </c>
      <c r="Y23" s="72"/>
      <c r="Z23" s="73"/>
      <c r="AA23" s="73"/>
    </row>
    <row r="24" spans="1:27" ht="15.75" customHeight="1" x14ac:dyDescent="0.25">
      <c r="A24" s="17"/>
      <c r="B24" s="17"/>
      <c r="C24" s="17"/>
      <c r="D24" s="263"/>
      <c r="E24" s="9" t="s">
        <v>345</v>
      </c>
      <c r="F24" s="75" t="s">
        <v>7</v>
      </c>
      <c r="G24" s="5" t="s">
        <v>111</v>
      </c>
      <c r="H24" s="180" t="s">
        <v>112</v>
      </c>
      <c r="I24" s="66">
        <v>1</v>
      </c>
      <c r="J24" s="66">
        <v>12</v>
      </c>
      <c r="K24" s="91">
        <f>'Quadro de Preços 1 (3)'!H38</f>
        <v>1117.49</v>
      </c>
      <c r="L24" s="69">
        <f t="shared" si="2"/>
        <v>13409.880000000001</v>
      </c>
      <c r="M24" s="70">
        <f>L24/12</f>
        <v>1117.49</v>
      </c>
      <c r="N24" s="70">
        <f>L24/12</f>
        <v>1117.49</v>
      </c>
      <c r="O24" s="70">
        <f>L24/12</f>
        <v>1117.49</v>
      </c>
      <c r="P24" s="70">
        <f>L24/12</f>
        <v>1117.49</v>
      </c>
      <c r="Q24" s="70">
        <f>L24/12</f>
        <v>1117.49</v>
      </c>
      <c r="R24" s="70">
        <f>L24/12</f>
        <v>1117.49</v>
      </c>
      <c r="S24" s="70">
        <f>L24/12</f>
        <v>1117.49</v>
      </c>
      <c r="T24" s="70">
        <f>L24/12</f>
        <v>1117.49</v>
      </c>
      <c r="U24" s="70">
        <f>L24/12</f>
        <v>1117.49</v>
      </c>
      <c r="V24" s="70">
        <f>L24/12</f>
        <v>1117.49</v>
      </c>
      <c r="W24" s="70">
        <f>L24/12</f>
        <v>1117.49</v>
      </c>
      <c r="X24" s="70">
        <f>L24/12</f>
        <v>1117.49</v>
      </c>
      <c r="Y24" s="72">
        <f>SUM(M26:X26)</f>
        <v>67607.689999999988</v>
      </c>
      <c r="Z24" s="73" t="b">
        <f>IF(Y24=L26,TRUE,FALSE)</f>
        <v>1</v>
      </c>
      <c r="AA24" s="73"/>
    </row>
    <row r="25" spans="1:27" ht="15.75" customHeight="1" x14ac:dyDescent="0.25">
      <c r="A25" s="17"/>
      <c r="B25" s="17"/>
      <c r="C25" s="17"/>
      <c r="D25" s="264"/>
      <c r="E25" s="62" t="s">
        <v>13</v>
      </c>
      <c r="F25" s="75" t="s">
        <v>11</v>
      </c>
      <c r="G25" s="64" t="s">
        <v>111</v>
      </c>
      <c r="H25" s="65" t="s">
        <v>115</v>
      </c>
      <c r="I25" s="66">
        <v>1</v>
      </c>
      <c r="J25" s="66">
        <v>1</v>
      </c>
      <c r="K25" s="68">
        <f>'Planilha para vinculação'!F25</f>
        <v>180</v>
      </c>
      <c r="L25" s="69">
        <f t="shared" si="2"/>
        <v>180</v>
      </c>
      <c r="M25" s="70">
        <f>L25</f>
        <v>180</v>
      </c>
      <c r="N25" s="71"/>
      <c r="O25" s="71"/>
      <c r="P25" s="78"/>
      <c r="Q25" s="78"/>
      <c r="R25" s="78"/>
      <c r="S25" s="78"/>
      <c r="T25" s="78"/>
      <c r="U25" s="78"/>
      <c r="V25" s="78"/>
      <c r="W25" s="78"/>
      <c r="X25" s="78"/>
      <c r="Y25" s="72"/>
      <c r="Z25" s="73"/>
      <c r="AA25" s="73"/>
    </row>
    <row r="26" spans="1:27" ht="15.75" customHeight="1" x14ac:dyDescent="0.25">
      <c r="A26" s="17"/>
      <c r="B26" s="17"/>
      <c r="C26" s="17"/>
      <c r="D26" s="255" t="s">
        <v>116</v>
      </c>
      <c r="E26" s="228"/>
      <c r="F26" s="228"/>
      <c r="G26" s="228"/>
      <c r="H26" s="228"/>
      <c r="I26" s="228"/>
      <c r="J26" s="228"/>
      <c r="K26" s="229"/>
      <c r="L26" s="57">
        <f>SUM(L18:L25)</f>
        <v>67607.69</v>
      </c>
      <c r="M26" s="79">
        <f t="shared" ref="M26:X26" si="7">SUM(M18:M25)</f>
        <v>7465.6408333333338</v>
      </c>
      <c r="N26" s="56">
        <f t="shared" si="7"/>
        <v>5285.6408333333329</v>
      </c>
      <c r="O26" s="56">
        <f t="shared" si="7"/>
        <v>5285.6408333333329</v>
      </c>
      <c r="P26" s="56">
        <f t="shared" si="7"/>
        <v>5285.6408333333329</v>
      </c>
      <c r="Q26" s="56">
        <f t="shared" si="7"/>
        <v>5285.6408333333329</v>
      </c>
      <c r="R26" s="56">
        <f t="shared" si="7"/>
        <v>5285.6408333333329</v>
      </c>
      <c r="S26" s="56">
        <f t="shared" si="7"/>
        <v>5285.6408333333329</v>
      </c>
      <c r="T26" s="56">
        <f t="shared" si="7"/>
        <v>5285.6408333333329</v>
      </c>
      <c r="U26" s="56">
        <f t="shared" si="7"/>
        <v>5285.6408333333329</v>
      </c>
      <c r="V26" s="56">
        <f t="shared" si="7"/>
        <v>5285.6408333333329</v>
      </c>
      <c r="W26" s="56">
        <f t="shared" si="7"/>
        <v>5285.6408333333329</v>
      </c>
      <c r="X26" s="56">
        <f t="shared" si="7"/>
        <v>7285.6408333333338</v>
      </c>
      <c r="Y26" s="72"/>
      <c r="Z26" s="73"/>
      <c r="AA26" s="73"/>
    </row>
    <row r="27" spans="1:27" ht="15.75" customHeight="1" x14ac:dyDescent="0.25">
      <c r="A27" s="17"/>
      <c r="B27" s="17"/>
      <c r="C27" s="17"/>
      <c r="D27" s="244" t="s">
        <v>54</v>
      </c>
      <c r="E27" s="5" t="s">
        <v>375</v>
      </c>
      <c r="F27" s="76" t="s">
        <v>7</v>
      </c>
      <c r="G27" s="5" t="s">
        <v>111</v>
      </c>
      <c r="H27" s="66" t="s">
        <v>115</v>
      </c>
      <c r="I27" s="66">
        <v>1</v>
      </c>
      <c r="J27" s="66">
        <v>92</v>
      </c>
      <c r="K27" s="81">
        <f>Verba_Estudo!G16</f>
        <v>4</v>
      </c>
      <c r="L27" s="69">
        <f t="shared" si="2"/>
        <v>368</v>
      </c>
      <c r="M27" s="82">
        <f t="shared" ref="M27" si="8">L27</f>
        <v>368</v>
      </c>
      <c r="N27" s="83"/>
      <c r="O27" s="83"/>
      <c r="P27" s="83"/>
      <c r="Q27" s="83"/>
      <c r="R27" s="83"/>
      <c r="S27" s="83"/>
      <c r="T27" s="83"/>
      <c r="U27" s="84"/>
      <c r="V27" s="84"/>
      <c r="W27" s="84"/>
      <c r="X27" s="85"/>
      <c r="Y27" s="72"/>
      <c r="Z27" s="73"/>
      <c r="AA27" s="73"/>
    </row>
    <row r="28" spans="1:27" ht="15.75" customHeight="1" x14ac:dyDescent="0.25">
      <c r="A28" s="17"/>
      <c r="B28" s="17"/>
      <c r="C28" s="17"/>
      <c r="D28" s="263"/>
      <c r="E28" s="5" t="s">
        <v>375</v>
      </c>
      <c r="F28" s="76" t="s">
        <v>7</v>
      </c>
      <c r="G28" s="5" t="s">
        <v>111</v>
      </c>
      <c r="H28" s="66" t="s">
        <v>115</v>
      </c>
      <c r="I28" s="66">
        <v>1</v>
      </c>
      <c r="J28" s="66">
        <v>1</v>
      </c>
      <c r="K28" s="81">
        <f>Verba_Estudo!G17</f>
        <v>156</v>
      </c>
      <c r="L28" s="69">
        <f t="shared" si="2"/>
        <v>156</v>
      </c>
      <c r="M28" s="82">
        <f t="shared" ref="M28:M30" si="9">L28</f>
        <v>156</v>
      </c>
      <c r="N28" s="83"/>
      <c r="O28" s="83"/>
      <c r="P28" s="83"/>
      <c r="Q28" s="83"/>
      <c r="R28" s="83"/>
      <c r="S28" s="83"/>
      <c r="T28" s="83"/>
      <c r="U28" s="84"/>
      <c r="V28" s="84"/>
      <c r="W28" s="84"/>
      <c r="X28" s="85"/>
      <c r="Y28" s="72">
        <f>SUM(M31:X31)</f>
        <v>4626.7999999999993</v>
      </c>
      <c r="Z28" s="73" t="b">
        <f>IF(Y28=L31,TRUE,FALSE)</f>
        <v>1</v>
      </c>
      <c r="AA28" s="73"/>
    </row>
    <row r="29" spans="1:27" ht="47.25" customHeight="1" x14ac:dyDescent="0.25">
      <c r="A29" s="17"/>
      <c r="B29" s="17"/>
      <c r="C29" s="17"/>
      <c r="D29" s="263"/>
      <c r="E29" s="64" t="s">
        <v>108</v>
      </c>
      <c r="F29" s="86" t="s">
        <v>10</v>
      </c>
      <c r="G29" s="5" t="s">
        <v>111</v>
      </c>
      <c r="H29" s="64" t="s">
        <v>109</v>
      </c>
      <c r="I29" s="64">
        <v>1</v>
      </c>
      <c r="J29" s="67">
        <v>80</v>
      </c>
      <c r="K29" s="68">
        <f>'Planilha para vinculação'!F21</f>
        <v>12.6</v>
      </c>
      <c r="L29" s="69">
        <f t="shared" si="2"/>
        <v>1008</v>
      </c>
      <c r="M29" s="82">
        <f t="shared" si="9"/>
        <v>1008</v>
      </c>
      <c r="N29" s="83"/>
      <c r="O29" s="83"/>
      <c r="P29" s="83"/>
      <c r="Q29" s="83"/>
      <c r="R29" s="83"/>
      <c r="S29" s="83"/>
      <c r="T29" s="83"/>
      <c r="U29" s="84"/>
      <c r="V29" s="84"/>
      <c r="W29" s="84"/>
      <c r="X29" s="83"/>
      <c r="Y29" s="72"/>
      <c r="Z29" s="73"/>
      <c r="AA29" s="73"/>
    </row>
    <row r="30" spans="1:27" ht="15.75" customHeight="1" x14ac:dyDescent="0.25">
      <c r="A30" s="17"/>
      <c r="B30" s="17"/>
      <c r="C30" s="17"/>
      <c r="D30" s="264"/>
      <c r="E30" s="64" t="s">
        <v>117</v>
      </c>
      <c r="F30" s="86" t="s">
        <v>10</v>
      </c>
      <c r="G30" s="5" t="s">
        <v>111</v>
      </c>
      <c r="H30" s="64" t="s">
        <v>109</v>
      </c>
      <c r="I30" s="64">
        <v>1</v>
      </c>
      <c r="J30" s="67">
        <v>120</v>
      </c>
      <c r="K30" s="68">
        <f>'Planilha para vinculação'!F22</f>
        <v>25.79</v>
      </c>
      <c r="L30" s="69">
        <f t="shared" si="2"/>
        <v>3094.7999999999997</v>
      </c>
      <c r="M30" s="82">
        <f t="shared" si="9"/>
        <v>3094.7999999999997</v>
      </c>
      <c r="N30" s="83"/>
      <c r="O30" s="83"/>
      <c r="P30" s="83"/>
      <c r="Q30" s="83"/>
      <c r="R30" s="83"/>
      <c r="S30" s="83"/>
      <c r="T30" s="83"/>
      <c r="U30" s="84"/>
      <c r="V30" s="84"/>
      <c r="W30" s="84"/>
      <c r="X30" s="83"/>
      <c r="Y30" s="72"/>
      <c r="Z30" s="73"/>
      <c r="AA30" s="73"/>
    </row>
    <row r="31" spans="1:27" ht="15.75" customHeight="1" x14ac:dyDescent="0.25">
      <c r="A31" s="17"/>
      <c r="B31" s="17"/>
      <c r="C31" s="17"/>
      <c r="D31" s="255" t="s">
        <v>118</v>
      </c>
      <c r="E31" s="228"/>
      <c r="F31" s="228"/>
      <c r="G31" s="228"/>
      <c r="H31" s="228"/>
      <c r="I31" s="228"/>
      <c r="J31" s="228"/>
      <c r="K31" s="229"/>
      <c r="L31" s="57">
        <f>SUM(L27:L30)</f>
        <v>4626.7999999999993</v>
      </c>
      <c r="M31" s="79">
        <f>SUM(M27:M30)</f>
        <v>4626.7999999999993</v>
      </c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>
        <f>X28+X30</f>
        <v>0</v>
      </c>
      <c r="Y31" s="72"/>
      <c r="Z31" s="73"/>
      <c r="AA31" s="73"/>
    </row>
    <row r="32" spans="1:27" ht="15.75" customHeight="1" x14ac:dyDescent="0.25">
      <c r="A32" s="17"/>
      <c r="B32" s="17"/>
      <c r="C32" s="17"/>
      <c r="D32" s="244" t="s">
        <v>119</v>
      </c>
      <c r="E32" s="64" t="s">
        <v>108</v>
      </c>
      <c r="F32" s="86" t="s">
        <v>10</v>
      </c>
      <c r="G32" s="5" t="s">
        <v>111</v>
      </c>
      <c r="H32" s="64" t="s">
        <v>109</v>
      </c>
      <c r="I32" s="64">
        <v>1</v>
      </c>
      <c r="J32" s="67">
        <v>240</v>
      </c>
      <c r="K32" s="68">
        <f>'Planilha para vinculação'!F21</f>
        <v>12.6</v>
      </c>
      <c r="L32" s="87">
        <f>I32*J32*K32</f>
        <v>3024</v>
      </c>
      <c r="M32" s="70">
        <f t="shared" ref="M32:X32" si="10">$L$32/12</f>
        <v>252</v>
      </c>
      <c r="N32" s="71">
        <f t="shared" si="10"/>
        <v>252</v>
      </c>
      <c r="O32" s="71">
        <f t="shared" si="10"/>
        <v>252</v>
      </c>
      <c r="P32" s="71">
        <f t="shared" si="10"/>
        <v>252</v>
      </c>
      <c r="Q32" s="71">
        <f t="shared" si="10"/>
        <v>252</v>
      </c>
      <c r="R32" s="71">
        <f t="shared" si="10"/>
        <v>252</v>
      </c>
      <c r="S32" s="71">
        <f t="shared" si="10"/>
        <v>252</v>
      </c>
      <c r="T32" s="71">
        <f t="shared" si="10"/>
        <v>252</v>
      </c>
      <c r="U32" s="71">
        <f t="shared" si="10"/>
        <v>252</v>
      </c>
      <c r="V32" s="71">
        <f t="shared" si="10"/>
        <v>252</v>
      </c>
      <c r="W32" s="71">
        <f t="shared" si="10"/>
        <v>252</v>
      </c>
      <c r="X32" s="71">
        <f t="shared" si="10"/>
        <v>252</v>
      </c>
      <c r="Y32" s="72">
        <f>SUM(M34:X34)</f>
        <v>9213.6</v>
      </c>
      <c r="Z32" s="73" t="b">
        <f>IF(Y32=L34,TRUE,FALSE)</f>
        <v>1</v>
      </c>
      <c r="AA32" s="73"/>
    </row>
    <row r="33" spans="1:27" ht="33.75" customHeight="1" x14ac:dyDescent="0.25">
      <c r="A33" s="17"/>
      <c r="B33" s="17"/>
      <c r="C33" s="17"/>
      <c r="D33" s="264"/>
      <c r="E33" s="65" t="s">
        <v>110</v>
      </c>
      <c r="F33" s="86" t="s">
        <v>10</v>
      </c>
      <c r="G33" s="5" t="s">
        <v>111</v>
      </c>
      <c r="H33" s="64" t="s">
        <v>109</v>
      </c>
      <c r="I33" s="64">
        <v>1</v>
      </c>
      <c r="J33" s="67">
        <v>240</v>
      </c>
      <c r="K33" s="68">
        <f>'Planilha para vinculação'!F22</f>
        <v>25.79</v>
      </c>
      <c r="L33" s="87">
        <f>I33*J33*K33</f>
        <v>6189.5999999999995</v>
      </c>
      <c r="M33" s="70">
        <f t="shared" ref="M33:X33" si="11">$L$33/12</f>
        <v>515.79999999999995</v>
      </c>
      <c r="N33" s="71">
        <f t="shared" si="11"/>
        <v>515.79999999999995</v>
      </c>
      <c r="O33" s="71">
        <f t="shared" si="11"/>
        <v>515.79999999999995</v>
      </c>
      <c r="P33" s="71">
        <f t="shared" si="11"/>
        <v>515.79999999999995</v>
      </c>
      <c r="Q33" s="71">
        <f t="shared" si="11"/>
        <v>515.79999999999995</v>
      </c>
      <c r="R33" s="71">
        <f t="shared" si="11"/>
        <v>515.79999999999995</v>
      </c>
      <c r="S33" s="71">
        <f t="shared" si="11"/>
        <v>515.79999999999995</v>
      </c>
      <c r="T33" s="71">
        <f t="shared" si="11"/>
        <v>515.79999999999995</v>
      </c>
      <c r="U33" s="71">
        <f t="shared" si="11"/>
        <v>515.79999999999995</v>
      </c>
      <c r="V33" s="71">
        <f t="shared" si="11"/>
        <v>515.79999999999995</v>
      </c>
      <c r="W33" s="71">
        <f t="shared" si="11"/>
        <v>515.79999999999995</v>
      </c>
      <c r="X33" s="71">
        <f t="shared" si="11"/>
        <v>515.79999999999995</v>
      </c>
      <c r="Y33" s="72"/>
      <c r="Z33" s="73"/>
      <c r="AA33" s="73"/>
    </row>
    <row r="34" spans="1:27" ht="15.75" customHeight="1" x14ac:dyDescent="0.25">
      <c r="A34" s="17"/>
      <c r="B34" s="17"/>
      <c r="C34" s="17"/>
      <c r="D34" s="255" t="s">
        <v>116</v>
      </c>
      <c r="E34" s="228"/>
      <c r="F34" s="228"/>
      <c r="G34" s="228"/>
      <c r="H34" s="228"/>
      <c r="I34" s="228"/>
      <c r="J34" s="228"/>
      <c r="K34" s="229"/>
      <c r="L34" s="57">
        <f>SUM(L32:L33)</f>
        <v>9213.5999999999985</v>
      </c>
      <c r="M34" s="79">
        <f t="shared" ref="M34:X34" si="12">SUM(M32:M33)</f>
        <v>767.8</v>
      </c>
      <c r="N34" s="56">
        <f t="shared" si="12"/>
        <v>767.8</v>
      </c>
      <c r="O34" s="56">
        <f t="shared" si="12"/>
        <v>767.8</v>
      </c>
      <c r="P34" s="56">
        <f t="shared" si="12"/>
        <v>767.8</v>
      </c>
      <c r="Q34" s="56">
        <f t="shared" si="12"/>
        <v>767.8</v>
      </c>
      <c r="R34" s="56">
        <f t="shared" si="12"/>
        <v>767.8</v>
      </c>
      <c r="S34" s="56">
        <f t="shared" si="12"/>
        <v>767.8</v>
      </c>
      <c r="T34" s="56">
        <f t="shared" si="12"/>
        <v>767.8</v>
      </c>
      <c r="U34" s="56">
        <f t="shared" si="12"/>
        <v>767.8</v>
      </c>
      <c r="V34" s="56">
        <f t="shared" si="12"/>
        <v>767.8</v>
      </c>
      <c r="W34" s="56">
        <f t="shared" si="12"/>
        <v>767.8</v>
      </c>
      <c r="X34" s="56">
        <f t="shared" si="12"/>
        <v>767.8</v>
      </c>
      <c r="Y34" s="72"/>
      <c r="Z34" s="73"/>
      <c r="AA34" s="73"/>
    </row>
    <row r="35" spans="1:27" ht="15.75" customHeight="1" x14ac:dyDescent="0.25">
      <c r="A35" s="17"/>
      <c r="B35" s="17"/>
      <c r="C35" s="17"/>
      <c r="D35" s="244" t="s">
        <v>49</v>
      </c>
      <c r="E35" s="64" t="s">
        <v>108</v>
      </c>
      <c r="F35" s="86" t="s">
        <v>10</v>
      </c>
      <c r="G35" s="5" t="s">
        <v>111</v>
      </c>
      <c r="H35" s="64" t="s">
        <v>109</v>
      </c>
      <c r="I35" s="64">
        <v>1</v>
      </c>
      <c r="J35" s="67">
        <v>30</v>
      </c>
      <c r="K35" s="68">
        <f>'Planilha para vinculação'!F21</f>
        <v>12.6</v>
      </c>
      <c r="L35" s="87">
        <f>I35*J35*K35</f>
        <v>378</v>
      </c>
      <c r="M35" s="70">
        <f t="shared" ref="M35:M36" si="13">L35</f>
        <v>378</v>
      </c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2">
        <f>SUM(M37:X37)</f>
        <v>1409.6</v>
      </c>
      <c r="Z35" s="73" t="b">
        <f>IF(Y35=L37,TRUE,FALSE)</f>
        <v>1</v>
      </c>
      <c r="AA35" s="73"/>
    </row>
    <row r="36" spans="1:27" ht="12.75" customHeight="1" x14ac:dyDescent="0.25">
      <c r="A36" s="17"/>
      <c r="B36" s="17"/>
      <c r="C36" s="17"/>
      <c r="D36" s="259"/>
      <c r="E36" s="65" t="s">
        <v>110</v>
      </c>
      <c r="F36" s="86" t="s">
        <v>10</v>
      </c>
      <c r="G36" s="5" t="s">
        <v>111</v>
      </c>
      <c r="H36" s="64" t="s">
        <v>109</v>
      </c>
      <c r="I36" s="64">
        <v>1</v>
      </c>
      <c r="J36" s="67">
        <v>40</v>
      </c>
      <c r="K36" s="68">
        <f>'Planilha para vinculação'!F22</f>
        <v>25.79</v>
      </c>
      <c r="L36" s="87">
        <f>I36*J36*K36</f>
        <v>1031.5999999999999</v>
      </c>
      <c r="M36" s="70">
        <f t="shared" si="13"/>
        <v>1031.5999999999999</v>
      </c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2"/>
      <c r="Z36" s="73"/>
      <c r="AA36" s="73"/>
    </row>
    <row r="37" spans="1:27" ht="15.75" customHeight="1" x14ac:dyDescent="0.25">
      <c r="A37" s="17"/>
      <c r="B37" s="17"/>
      <c r="C37" s="17"/>
      <c r="D37" s="255" t="s">
        <v>116</v>
      </c>
      <c r="E37" s="228"/>
      <c r="F37" s="228"/>
      <c r="G37" s="228"/>
      <c r="H37" s="228"/>
      <c r="I37" s="228"/>
      <c r="J37" s="228"/>
      <c r="K37" s="229"/>
      <c r="L37" s="57">
        <f>SUM(L35:L36)</f>
        <v>1409.6</v>
      </c>
      <c r="M37" s="88">
        <f t="shared" ref="M37:X37" si="14">SUM(M35:M36)</f>
        <v>1409.6</v>
      </c>
      <c r="N37" s="56">
        <f t="shared" si="14"/>
        <v>0</v>
      </c>
      <c r="O37" s="56">
        <f t="shared" si="14"/>
        <v>0</v>
      </c>
      <c r="P37" s="56">
        <f t="shared" si="14"/>
        <v>0</v>
      </c>
      <c r="Q37" s="56">
        <f t="shared" si="14"/>
        <v>0</v>
      </c>
      <c r="R37" s="56">
        <f t="shared" si="14"/>
        <v>0</v>
      </c>
      <c r="S37" s="56">
        <f t="shared" si="14"/>
        <v>0</v>
      </c>
      <c r="T37" s="56">
        <f t="shared" si="14"/>
        <v>0</v>
      </c>
      <c r="U37" s="56">
        <f t="shared" si="14"/>
        <v>0</v>
      </c>
      <c r="V37" s="56">
        <f t="shared" si="14"/>
        <v>0</v>
      </c>
      <c r="W37" s="56">
        <f t="shared" si="14"/>
        <v>0</v>
      </c>
      <c r="X37" s="56">
        <f t="shared" si="14"/>
        <v>0</v>
      </c>
      <c r="Y37" s="72"/>
      <c r="Z37" s="73"/>
      <c r="AA37" s="73"/>
    </row>
    <row r="38" spans="1:27" ht="15.75" customHeight="1" x14ac:dyDescent="0.25">
      <c r="A38" s="17"/>
      <c r="B38" s="17"/>
      <c r="C38" s="17"/>
      <c r="D38" s="244" t="s">
        <v>52</v>
      </c>
      <c r="E38" s="62" t="s">
        <v>108</v>
      </c>
      <c r="F38" s="86" t="s">
        <v>10</v>
      </c>
      <c r="G38" s="5" t="s">
        <v>111</v>
      </c>
      <c r="H38" s="64" t="s">
        <v>109</v>
      </c>
      <c r="I38" s="66">
        <v>1</v>
      </c>
      <c r="J38" s="67">
        <v>17</v>
      </c>
      <c r="K38" s="68">
        <f>'Planilha para vinculação'!F21</f>
        <v>12.6</v>
      </c>
      <c r="L38" s="69">
        <f>I38*J38*K38</f>
        <v>214.2</v>
      </c>
      <c r="M38" s="89"/>
      <c r="N38" s="70">
        <f t="shared" ref="N38:N47" si="15">L38</f>
        <v>214.2</v>
      </c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2"/>
      <c r="Z38" s="73"/>
      <c r="AA38" s="73"/>
    </row>
    <row r="39" spans="1:27" ht="15.75" customHeight="1" x14ac:dyDescent="0.25">
      <c r="A39" s="17"/>
      <c r="B39" s="17"/>
      <c r="C39" s="17"/>
      <c r="D39" s="260"/>
      <c r="E39" s="74" t="s">
        <v>110</v>
      </c>
      <c r="F39" s="86" t="s">
        <v>10</v>
      </c>
      <c r="G39" s="5" t="s">
        <v>111</v>
      </c>
      <c r="H39" s="64" t="s">
        <v>109</v>
      </c>
      <c r="I39" s="66">
        <v>1</v>
      </c>
      <c r="J39" s="67">
        <v>30</v>
      </c>
      <c r="K39" s="68">
        <f>'Planilha para vinculação'!F22</f>
        <v>25.79</v>
      </c>
      <c r="L39" s="69">
        <f t="shared" ref="L39:L47" si="16">I39*J39*K39</f>
        <v>773.69999999999993</v>
      </c>
      <c r="M39" s="89"/>
      <c r="N39" s="70">
        <f t="shared" si="15"/>
        <v>773.69999999999993</v>
      </c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2"/>
      <c r="Z39" s="73"/>
      <c r="AA39" s="73"/>
    </row>
    <row r="40" spans="1:27" ht="15.75" customHeight="1" x14ac:dyDescent="0.25">
      <c r="A40" s="17"/>
      <c r="B40" s="17"/>
      <c r="C40" s="17"/>
      <c r="D40" s="260"/>
      <c r="E40" s="183" t="s">
        <v>413</v>
      </c>
      <c r="F40" s="76" t="s">
        <v>11</v>
      </c>
      <c r="G40" s="66" t="s">
        <v>111</v>
      </c>
      <c r="H40" s="64" t="s">
        <v>115</v>
      </c>
      <c r="I40" s="66">
        <v>1</v>
      </c>
      <c r="J40" s="66">
        <v>153</v>
      </c>
      <c r="K40" s="91">
        <f>'Planilha para vinculação'!F35</f>
        <v>0.61</v>
      </c>
      <c r="L40" s="69">
        <f t="shared" si="16"/>
        <v>93.33</v>
      </c>
      <c r="M40" s="89"/>
      <c r="N40" s="70">
        <f t="shared" si="15"/>
        <v>93.33</v>
      </c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2"/>
      <c r="Z40" s="73"/>
      <c r="AA40" s="73"/>
    </row>
    <row r="41" spans="1:27" ht="15.75" customHeight="1" x14ac:dyDescent="0.25">
      <c r="A41" s="17"/>
      <c r="B41" s="17"/>
      <c r="C41" s="17"/>
      <c r="D41" s="260"/>
      <c r="E41" s="184" t="s">
        <v>414</v>
      </c>
      <c r="F41" s="76" t="s">
        <v>11</v>
      </c>
      <c r="G41" s="66" t="s">
        <v>111</v>
      </c>
      <c r="H41" s="64" t="s">
        <v>115</v>
      </c>
      <c r="I41" s="66">
        <v>1</v>
      </c>
      <c r="J41" s="66">
        <v>20</v>
      </c>
      <c r="K41" s="68">
        <f>'Planilha para vinculação'!$F$26</f>
        <v>1.21</v>
      </c>
      <c r="L41" s="69">
        <f t="shared" si="16"/>
        <v>24.2</v>
      </c>
      <c r="M41" s="89"/>
      <c r="N41" s="70">
        <f t="shared" si="15"/>
        <v>24.2</v>
      </c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2"/>
      <c r="Z41" s="73"/>
      <c r="AA41" s="73"/>
    </row>
    <row r="42" spans="1:27" ht="15.75" customHeight="1" x14ac:dyDescent="0.25">
      <c r="A42" s="17"/>
      <c r="B42" s="17"/>
      <c r="C42" s="17"/>
      <c r="D42" s="260"/>
      <c r="E42" s="139" t="s">
        <v>120</v>
      </c>
      <c r="F42" s="76" t="s">
        <v>11</v>
      </c>
      <c r="G42" s="66" t="s">
        <v>111</v>
      </c>
      <c r="H42" s="64" t="s">
        <v>115</v>
      </c>
      <c r="I42" s="64">
        <v>1</v>
      </c>
      <c r="J42" s="65">
        <v>153</v>
      </c>
      <c r="K42" s="68">
        <f>'Planilha para vinculação'!$F$31</f>
        <v>0.13</v>
      </c>
      <c r="L42" s="69">
        <f t="shared" si="16"/>
        <v>19.89</v>
      </c>
      <c r="M42" s="89"/>
      <c r="N42" s="70">
        <f t="shared" si="15"/>
        <v>19.89</v>
      </c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2"/>
      <c r="Z42" s="73"/>
      <c r="AA42" s="73"/>
    </row>
    <row r="43" spans="1:27" ht="15.75" customHeight="1" x14ac:dyDescent="0.25">
      <c r="A43" s="17"/>
      <c r="B43" s="17"/>
      <c r="C43" s="17"/>
      <c r="D43" s="260"/>
      <c r="E43" s="62" t="s">
        <v>121</v>
      </c>
      <c r="F43" s="76" t="s">
        <v>11</v>
      </c>
      <c r="G43" s="66" t="s">
        <v>111</v>
      </c>
      <c r="H43" s="64" t="s">
        <v>115</v>
      </c>
      <c r="I43" s="64">
        <v>1</v>
      </c>
      <c r="J43" s="65">
        <v>5</v>
      </c>
      <c r="K43" s="68">
        <f>'Planilha para vinculação'!$F$40</f>
        <v>12</v>
      </c>
      <c r="L43" s="69">
        <f t="shared" si="16"/>
        <v>60</v>
      </c>
      <c r="M43" s="89"/>
      <c r="N43" s="70">
        <f t="shared" si="15"/>
        <v>60</v>
      </c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2"/>
      <c r="Z43" s="73"/>
      <c r="AA43" s="73"/>
    </row>
    <row r="44" spans="1:27" ht="12.75" customHeight="1" x14ac:dyDescent="0.25">
      <c r="A44" s="17"/>
      <c r="B44" s="17"/>
      <c r="C44" s="17"/>
      <c r="D44" s="260"/>
      <c r="E44" s="62" t="s">
        <v>122</v>
      </c>
      <c r="F44" s="76" t="s">
        <v>11</v>
      </c>
      <c r="G44" s="66" t="s">
        <v>111</v>
      </c>
      <c r="H44" s="64" t="s">
        <v>115</v>
      </c>
      <c r="I44" s="64">
        <v>1</v>
      </c>
      <c r="J44" s="65">
        <v>50</v>
      </c>
      <c r="K44" s="68">
        <f>'Planilha para vinculação'!$F$39</f>
        <v>4</v>
      </c>
      <c r="L44" s="69">
        <f t="shared" si="16"/>
        <v>200</v>
      </c>
      <c r="M44" s="89"/>
      <c r="N44" s="70">
        <f t="shared" si="15"/>
        <v>200</v>
      </c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2"/>
      <c r="Z44" s="73"/>
      <c r="AA44" s="73"/>
    </row>
    <row r="45" spans="1:27" ht="15.75" customHeight="1" x14ac:dyDescent="0.25">
      <c r="A45" s="17"/>
      <c r="B45" s="17"/>
      <c r="C45" s="17"/>
      <c r="D45" s="260"/>
      <c r="E45" s="62" t="s">
        <v>27</v>
      </c>
      <c r="F45" s="76" t="s">
        <v>11</v>
      </c>
      <c r="G45" s="66" t="s">
        <v>111</v>
      </c>
      <c r="H45" s="65" t="s">
        <v>115</v>
      </c>
      <c r="I45" s="64">
        <v>1</v>
      </c>
      <c r="J45" s="64">
        <v>2</v>
      </c>
      <c r="K45" s="68">
        <f>'Planilha para vinculação'!$F$66</f>
        <v>18.88</v>
      </c>
      <c r="L45" s="69">
        <f t="shared" si="16"/>
        <v>37.76</v>
      </c>
      <c r="M45" s="89"/>
      <c r="N45" s="70">
        <f t="shared" si="15"/>
        <v>37.76</v>
      </c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2"/>
      <c r="Z45" s="73"/>
      <c r="AA45" s="73"/>
    </row>
    <row r="46" spans="1:27" ht="15.75" customHeight="1" x14ac:dyDescent="0.25">
      <c r="A46" s="17"/>
      <c r="B46" s="17"/>
      <c r="C46" s="17"/>
      <c r="D46" s="260"/>
      <c r="E46" s="138" t="s">
        <v>123</v>
      </c>
      <c r="F46" s="76" t="s">
        <v>11</v>
      </c>
      <c r="G46" s="66" t="s">
        <v>111</v>
      </c>
      <c r="H46" s="65" t="s">
        <v>114</v>
      </c>
      <c r="I46" s="64">
        <v>1</v>
      </c>
      <c r="J46" s="64">
        <v>50</v>
      </c>
      <c r="K46" s="68">
        <f>'Verba_Kit Pedagogico'!H20</f>
        <v>10.489999999999998</v>
      </c>
      <c r="L46" s="69">
        <f t="shared" si="16"/>
        <v>524.49999999999989</v>
      </c>
      <c r="M46" s="89"/>
      <c r="N46" s="70">
        <f t="shared" si="15"/>
        <v>524.49999999999989</v>
      </c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2">
        <f>SUM(M48:X48)</f>
        <v>2241.58</v>
      </c>
      <c r="Z46" s="73" t="b">
        <f>IF(Y46=L48,TRUE,FALSE)</f>
        <v>1</v>
      </c>
      <c r="AA46" s="73"/>
    </row>
    <row r="47" spans="1:27" ht="15.75" customHeight="1" x14ac:dyDescent="0.25">
      <c r="A47" s="17"/>
      <c r="B47" s="17"/>
      <c r="C47" s="17"/>
      <c r="D47" s="259"/>
      <c r="E47" s="62" t="s">
        <v>124</v>
      </c>
      <c r="F47" s="76" t="s">
        <v>11</v>
      </c>
      <c r="G47" s="66" t="s">
        <v>111</v>
      </c>
      <c r="H47" s="65" t="s">
        <v>125</v>
      </c>
      <c r="I47" s="64">
        <v>1</v>
      </c>
      <c r="J47" s="64">
        <v>50</v>
      </c>
      <c r="K47" s="68">
        <f>'Kit lanche'!E15</f>
        <v>5.88</v>
      </c>
      <c r="L47" s="69">
        <f t="shared" si="16"/>
        <v>294</v>
      </c>
      <c r="M47" s="89"/>
      <c r="N47" s="70">
        <f t="shared" si="15"/>
        <v>294</v>
      </c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2"/>
      <c r="Z47" s="73"/>
      <c r="AA47" s="73"/>
    </row>
    <row r="48" spans="1:27" ht="15.75" customHeight="1" x14ac:dyDescent="0.25">
      <c r="A48" s="17"/>
      <c r="B48" s="17"/>
      <c r="C48" s="17"/>
      <c r="D48" s="255" t="s">
        <v>116</v>
      </c>
      <c r="E48" s="228"/>
      <c r="F48" s="228"/>
      <c r="G48" s="228"/>
      <c r="H48" s="228"/>
      <c r="I48" s="228"/>
      <c r="J48" s="228"/>
      <c r="K48" s="229"/>
      <c r="L48" s="57">
        <f>SUM(L38:L47)</f>
        <v>2241.58</v>
      </c>
      <c r="M48" s="93">
        <f t="shared" ref="M48:O48" si="17">SUM(M38:M47)</f>
        <v>0</v>
      </c>
      <c r="N48" s="94">
        <f t="shared" si="17"/>
        <v>2241.58</v>
      </c>
      <c r="O48" s="94">
        <f t="shared" si="17"/>
        <v>0</v>
      </c>
      <c r="P48" s="94"/>
      <c r="Q48" s="94">
        <f t="shared" ref="Q48:X48" si="18">SUM(Q38:Q47)</f>
        <v>0</v>
      </c>
      <c r="R48" s="94">
        <f t="shared" si="18"/>
        <v>0</v>
      </c>
      <c r="S48" s="94">
        <f t="shared" si="18"/>
        <v>0</v>
      </c>
      <c r="T48" s="94">
        <f t="shared" si="18"/>
        <v>0</v>
      </c>
      <c r="U48" s="94">
        <f t="shared" si="18"/>
        <v>0</v>
      </c>
      <c r="V48" s="94">
        <f t="shared" si="18"/>
        <v>0</v>
      </c>
      <c r="W48" s="94">
        <f t="shared" si="18"/>
        <v>0</v>
      </c>
      <c r="X48" s="94">
        <f t="shared" si="18"/>
        <v>0</v>
      </c>
      <c r="Y48" s="72"/>
      <c r="Z48" s="73"/>
      <c r="AA48" s="73"/>
    </row>
    <row r="49" spans="1:27" ht="15.75" customHeight="1" x14ac:dyDescent="0.25">
      <c r="A49" s="17"/>
      <c r="B49" s="17"/>
      <c r="C49" s="17"/>
      <c r="D49" s="244" t="s">
        <v>55</v>
      </c>
      <c r="E49" s="62" t="s">
        <v>108</v>
      </c>
      <c r="F49" s="86" t="s">
        <v>10</v>
      </c>
      <c r="G49" s="80" t="s">
        <v>111</v>
      </c>
      <c r="H49" s="65" t="s">
        <v>109</v>
      </c>
      <c r="I49" s="64">
        <v>1</v>
      </c>
      <c r="J49" s="67">
        <v>204</v>
      </c>
      <c r="K49" s="68">
        <f>'Planilha para vinculação'!F21</f>
        <v>12.6</v>
      </c>
      <c r="L49" s="69">
        <f>I49*J49*K49</f>
        <v>2570.4</v>
      </c>
      <c r="M49" s="70">
        <f t="shared" ref="M49:M56" si="19">L49/12</f>
        <v>214.20000000000002</v>
      </c>
      <c r="N49" s="70">
        <f t="shared" ref="N49:N56" si="20">L49/12</f>
        <v>214.20000000000002</v>
      </c>
      <c r="O49" s="70">
        <f t="shared" ref="O49:O56" si="21">L49/12</f>
        <v>214.20000000000002</v>
      </c>
      <c r="P49" s="70">
        <f t="shared" ref="P49:P56" si="22">L49/12</f>
        <v>214.20000000000002</v>
      </c>
      <c r="Q49" s="70">
        <f t="shared" ref="Q49:Q56" si="23">L49/12</f>
        <v>214.20000000000002</v>
      </c>
      <c r="R49" s="70">
        <f t="shared" ref="R49:R56" si="24">L49/12</f>
        <v>214.20000000000002</v>
      </c>
      <c r="S49" s="70">
        <f t="shared" ref="S49:S56" si="25">L49/12</f>
        <v>214.20000000000002</v>
      </c>
      <c r="T49" s="70">
        <f t="shared" ref="T49:T56" si="26">L49/12</f>
        <v>214.20000000000002</v>
      </c>
      <c r="U49" s="70">
        <f t="shared" ref="U49:U56" si="27">L49/12</f>
        <v>214.20000000000002</v>
      </c>
      <c r="V49" s="70">
        <f t="shared" ref="V49:V56" si="28">L49/12</f>
        <v>214.20000000000002</v>
      </c>
      <c r="W49" s="70">
        <f t="shared" ref="W49:W56" si="29">L49/12</f>
        <v>214.20000000000002</v>
      </c>
      <c r="X49" s="70">
        <f t="shared" ref="X49:X56" si="30">L49/12</f>
        <v>214.20000000000002</v>
      </c>
      <c r="Y49" s="72"/>
      <c r="Z49" s="73"/>
      <c r="AA49" s="73"/>
    </row>
    <row r="50" spans="1:27" ht="15.75" customHeight="1" x14ac:dyDescent="0.25">
      <c r="A50" s="17"/>
      <c r="B50" s="17"/>
      <c r="C50" s="17"/>
      <c r="D50" s="260"/>
      <c r="E50" s="92" t="s">
        <v>110</v>
      </c>
      <c r="F50" s="86" t="s">
        <v>10</v>
      </c>
      <c r="G50" s="80" t="s">
        <v>111</v>
      </c>
      <c r="H50" s="65" t="s">
        <v>109</v>
      </c>
      <c r="I50" s="64">
        <v>1</v>
      </c>
      <c r="J50" s="67">
        <v>360</v>
      </c>
      <c r="K50" s="68">
        <f>'Planilha para vinculação'!F22</f>
        <v>25.79</v>
      </c>
      <c r="L50" s="69">
        <f t="shared" ref="L50:L56" si="31">I50*J50*K50</f>
        <v>9284.4</v>
      </c>
      <c r="M50" s="70">
        <f t="shared" si="19"/>
        <v>773.69999999999993</v>
      </c>
      <c r="N50" s="70">
        <f t="shared" si="20"/>
        <v>773.69999999999993</v>
      </c>
      <c r="O50" s="70">
        <f t="shared" si="21"/>
        <v>773.69999999999993</v>
      </c>
      <c r="P50" s="70">
        <f t="shared" si="22"/>
        <v>773.69999999999993</v>
      </c>
      <c r="Q50" s="70">
        <f t="shared" si="23"/>
        <v>773.69999999999993</v>
      </c>
      <c r="R50" s="70">
        <f t="shared" si="24"/>
        <v>773.69999999999993</v>
      </c>
      <c r="S50" s="70">
        <f t="shared" si="25"/>
        <v>773.69999999999993</v>
      </c>
      <c r="T50" s="70">
        <f t="shared" si="26"/>
        <v>773.69999999999993</v>
      </c>
      <c r="U50" s="70">
        <f t="shared" si="27"/>
        <v>773.69999999999993</v>
      </c>
      <c r="V50" s="70">
        <f t="shared" si="28"/>
        <v>773.69999999999993</v>
      </c>
      <c r="W50" s="70">
        <f t="shared" si="29"/>
        <v>773.69999999999993</v>
      </c>
      <c r="X50" s="70">
        <f t="shared" si="30"/>
        <v>773.69999999999993</v>
      </c>
      <c r="Y50" s="72"/>
      <c r="Z50" s="73"/>
      <c r="AA50" s="73"/>
    </row>
    <row r="51" spans="1:27" ht="15.75" customHeight="1" x14ac:dyDescent="0.25">
      <c r="A51" s="17"/>
      <c r="B51" s="17"/>
      <c r="C51" s="17"/>
      <c r="D51" s="260"/>
      <c r="E51" s="139" t="s">
        <v>120</v>
      </c>
      <c r="F51" s="76" t="s">
        <v>11</v>
      </c>
      <c r="G51" s="80" t="s">
        <v>111</v>
      </c>
      <c r="H51" s="64" t="s">
        <v>115</v>
      </c>
      <c r="I51" s="64">
        <v>12</v>
      </c>
      <c r="J51" s="65">
        <v>153</v>
      </c>
      <c r="K51" s="68">
        <f>'Planilha para vinculação'!$F$31</f>
        <v>0.13</v>
      </c>
      <c r="L51" s="69">
        <f t="shared" si="31"/>
        <v>238.68</v>
      </c>
      <c r="M51" s="70">
        <f t="shared" si="19"/>
        <v>19.89</v>
      </c>
      <c r="N51" s="70">
        <f t="shared" si="20"/>
        <v>19.89</v>
      </c>
      <c r="O51" s="70">
        <f t="shared" si="21"/>
        <v>19.89</v>
      </c>
      <c r="P51" s="70">
        <f t="shared" si="22"/>
        <v>19.89</v>
      </c>
      <c r="Q51" s="70">
        <f t="shared" si="23"/>
        <v>19.89</v>
      </c>
      <c r="R51" s="70">
        <f t="shared" si="24"/>
        <v>19.89</v>
      </c>
      <c r="S51" s="70">
        <f t="shared" si="25"/>
        <v>19.89</v>
      </c>
      <c r="T51" s="70">
        <f t="shared" si="26"/>
        <v>19.89</v>
      </c>
      <c r="U51" s="70">
        <f t="shared" si="27"/>
        <v>19.89</v>
      </c>
      <c r="V51" s="70">
        <f t="shared" si="28"/>
        <v>19.89</v>
      </c>
      <c r="W51" s="70">
        <f t="shared" si="29"/>
        <v>19.89</v>
      </c>
      <c r="X51" s="70">
        <f t="shared" si="30"/>
        <v>19.89</v>
      </c>
      <c r="Y51" s="72"/>
      <c r="Z51" s="73"/>
      <c r="AA51" s="73"/>
    </row>
    <row r="52" spans="1:27" ht="12.75" customHeight="1" x14ac:dyDescent="0.25">
      <c r="A52" s="17"/>
      <c r="B52" s="17"/>
      <c r="C52" s="17"/>
      <c r="D52" s="260"/>
      <c r="E52" s="62" t="s">
        <v>121</v>
      </c>
      <c r="F52" s="76" t="s">
        <v>11</v>
      </c>
      <c r="G52" s="80" t="s">
        <v>111</v>
      </c>
      <c r="H52" s="64" t="s">
        <v>115</v>
      </c>
      <c r="I52" s="64">
        <v>12</v>
      </c>
      <c r="J52" s="65">
        <v>5</v>
      </c>
      <c r="K52" s="68">
        <f>'Planilha para vinculação'!$F$40</f>
        <v>12</v>
      </c>
      <c r="L52" s="69">
        <f t="shared" si="31"/>
        <v>720</v>
      </c>
      <c r="M52" s="70">
        <f t="shared" si="19"/>
        <v>60</v>
      </c>
      <c r="N52" s="70">
        <f t="shared" si="20"/>
        <v>60</v>
      </c>
      <c r="O52" s="70">
        <f t="shared" si="21"/>
        <v>60</v>
      </c>
      <c r="P52" s="70">
        <f t="shared" si="22"/>
        <v>60</v>
      </c>
      <c r="Q52" s="70">
        <f t="shared" si="23"/>
        <v>60</v>
      </c>
      <c r="R52" s="70">
        <f t="shared" si="24"/>
        <v>60</v>
      </c>
      <c r="S52" s="70">
        <f t="shared" si="25"/>
        <v>60</v>
      </c>
      <c r="T52" s="70">
        <f t="shared" si="26"/>
        <v>60</v>
      </c>
      <c r="U52" s="70">
        <f t="shared" si="27"/>
        <v>60</v>
      </c>
      <c r="V52" s="70">
        <f t="shared" si="28"/>
        <v>60</v>
      </c>
      <c r="W52" s="70">
        <f t="shared" si="29"/>
        <v>60</v>
      </c>
      <c r="X52" s="70">
        <f t="shared" si="30"/>
        <v>60</v>
      </c>
      <c r="Y52" s="72"/>
      <c r="Z52" s="73"/>
      <c r="AA52" s="73"/>
    </row>
    <row r="53" spans="1:27" ht="15.75" customHeight="1" x14ac:dyDescent="0.25">
      <c r="A53" s="17"/>
      <c r="B53" s="17"/>
      <c r="C53" s="17"/>
      <c r="D53" s="260"/>
      <c r="E53" s="62" t="s">
        <v>122</v>
      </c>
      <c r="F53" s="76" t="s">
        <v>11</v>
      </c>
      <c r="G53" s="80" t="s">
        <v>111</v>
      </c>
      <c r="H53" s="64" t="s">
        <v>115</v>
      </c>
      <c r="I53" s="64">
        <v>12</v>
      </c>
      <c r="J53" s="65">
        <v>25</v>
      </c>
      <c r="K53" s="68">
        <f>'Planilha para vinculação'!$F$39</f>
        <v>4</v>
      </c>
      <c r="L53" s="69">
        <f t="shared" si="31"/>
        <v>1200</v>
      </c>
      <c r="M53" s="70">
        <f t="shared" si="19"/>
        <v>100</v>
      </c>
      <c r="N53" s="70">
        <f t="shared" si="20"/>
        <v>100</v>
      </c>
      <c r="O53" s="70">
        <f t="shared" si="21"/>
        <v>100</v>
      </c>
      <c r="P53" s="70">
        <f t="shared" si="22"/>
        <v>100</v>
      </c>
      <c r="Q53" s="70">
        <f t="shared" si="23"/>
        <v>100</v>
      </c>
      <c r="R53" s="70">
        <f t="shared" si="24"/>
        <v>100</v>
      </c>
      <c r="S53" s="70">
        <f t="shared" si="25"/>
        <v>100</v>
      </c>
      <c r="T53" s="70">
        <f t="shared" si="26"/>
        <v>100</v>
      </c>
      <c r="U53" s="70">
        <f t="shared" si="27"/>
        <v>100</v>
      </c>
      <c r="V53" s="70">
        <f t="shared" si="28"/>
        <v>100</v>
      </c>
      <c r="W53" s="70">
        <f t="shared" si="29"/>
        <v>100</v>
      </c>
      <c r="X53" s="70">
        <f t="shared" si="30"/>
        <v>100</v>
      </c>
      <c r="Y53" s="72"/>
      <c r="Z53" s="73"/>
      <c r="AA53" s="73"/>
    </row>
    <row r="54" spans="1:27" ht="15.75" customHeight="1" x14ac:dyDescent="0.25">
      <c r="A54" s="17"/>
      <c r="B54" s="17"/>
      <c r="C54" s="17"/>
      <c r="D54" s="260"/>
      <c r="E54" s="183" t="s">
        <v>413</v>
      </c>
      <c r="F54" s="76" t="s">
        <v>11</v>
      </c>
      <c r="G54" s="80" t="s">
        <v>111</v>
      </c>
      <c r="H54" s="64" t="s">
        <v>115</v>
      </c>
      <c r="I54" s="64">
        <v>12</v>
      </c>
      <c r="J54" s="64">
        <v>30</v>
      </c>
      <c r="K54" s="91">
        <f>'Planilha para vinculação'!$F$35</f>
        <v>0.61</v>
      </c>
      <c r="L54" s="69">
        <f t="shared" si="31"/>
        <v>219.6</v>
      </c>
      <c r="M54" s="70">
        <f t="shared" si="19"/>
        <v>18.3</v>
      </c>
      <c r="N54" s="70">
        <f t="shared" si="20"/>
        <v>18.3</v>
      </c>
      <c r="O54" s="70">
        <f t="shared" si="21"/>
        <v>18.3</v>
      </c>
      <c r="P54" s="70">
        <f t="shared" si="22"/>
        <v>18.3</v>
      </c>
      <c r="Q54" s="70">
        <f t="shared" si="23"/>
        <v>18.3</v>
      </c>
      <c r="R54" s="70">
        <f t="shared" si="24"/>
        <v>18.3</v>
      </c>
      <c r="S54" s="70">
        <f t="shared" si="25"/>
        <v>18.3</v>
      </c>
      <c r="T54" s="70">
        <f t="shared" si="26"/>
        <v>18.3</v>
      </c>
      <c r="U54" s="70">
        <f t="shared" si="27"/>
        <v>18.3</v>
      </c>
      <c r="V54" s="70">
        <f t="shared" si="28"/>
        <v>18.3</v>
      </c>
      <c r="W54" s="70">
        <f t="shared" si="29"/>
        <v>18.3</v>
      </c>
      <c r="X54" s="70">
        <f t="shared" si="30"/>
        <v>18.3</v>
      </c>
      <c r="Y54" s="72"/>
      <c r="Z54" s="73"/>
      <c r="AA54" s="73"/>
    </row>
    <row r="55" spans="1:27" ht="15.75" customHeight="1" x14ac:dyDescent="0.25">
      <c r="A55" s="17"/>
      <c r="B55" s="17"/>
      <c r="C55" s="17"/>
      <c r="D55" s="260"/>
      <c r="E55" s="92" t="s">
        <v>124</v>
      </c>
      <c r="F55" s="76" t="s">
        <v>11</v>
      </c>
      <c r="G55" s="80" t="s">
        <v>111</v>
      </c>
      <c r="H55" s="64" t="s">
        <v>115</v>
      </c>
      <c r="I55" s="64">
        <v>12</v>
      </c>
      <c r="J55" s="64">
        <v>25</v>
      </c>
      <c r="K55" s="68">
        <f>'Kit lanche'!E15</f>
        <v>5.88</v>
      </c>
      <c r="L55" s="69">
        <f t="shared" si="31"/>
        <v>1764</v>
      </c>
      <c r="M55" s="70">
        <f t="shared" si="19"/>
        <v>147</v>
      </c>
      <c r="N55" s="70">
        <f t="shared" si="20"/>
        <v>147</v>
      </c>
      <c r="O55" s="70">
        <f t="shared" si="21"/>
        <v>147</v>
      </c>
      <c r="P55" s="70">
        <f t="shared" si="22"/>
        <v>147</v>
      </c>
      <c r="Q55" s="70">
        <f t="shared" si="23"/>
        <v>147</v>
      </c>
      <c r="R55" s="70">
        <f t="shared" si="24"/>
        <v>147</v>
      </c>
      <c r="S55" s="70">
        <f t="shared" si="25"/>
        <v>147</v>
      </c>
      <c r="T55" s="70">
        <f t="shared" si="26"/>
        <v>147</v>
      </c>
      <c r="U55" s="70">
        <f t="shared" si="27"/>
        <v>147</v>
      </c>
      <c r="V55" s="70">
        <f t="shared" si="28"/>
        <v>147</v>
      </c>
      <c r="W55" s="70">
        <f t="shared" si="29"/>
        <v>147</v>
      </c>
      <c r="X55" s="70">
        <f t="shared" si="30"/>
        <v>147</v>
      </c>
      <c r="Y55" s="72">
        <f>SUM(M57:X57)</f>
        <v>16223.639999999998</v>
      </c>
      <c r="Z55" s="73" t="b">
        <f>IF(Y55=L57,TRUE,FALSE)</f>
        <v>1</v>
      </c>
      <c r="AA55" s="73"/>
    </row>
    <row r="56" spans="1:27" ht="15.75" customHeight="1" x14ac:dyDescent="0.25">
      <c r="A56" s="17"/>
      <c r="B56" s="17"/>
      <c r="C56" s="17"/>
      <c r="D56" s="259"/>
      <c r="E56" s="62" t="s">
        <v>27</v>
      </c>
      <c r="F56" s="76" t="s">
        <v>11</v>
      </c>
      <c r="G56" s="80" t="s">
        <v>111</v>
      </c>
      <c r="H56" s="65" t="s">
        <v>115</v>
      </c>
      <c r="I56" s="64">
        <v>12</v>
      </c>
      <c r="J56" s="64">
        <v>1</v>
      </c>
      <c r="K56" s="68">
        <f>'Planilha para vinculação'!$F$66</f>
        <v>18.88</v>
      </c>
      <c r="L56" s="69">
        <f t="shared" si="31"/>
        <v>226.56</v>
      </c>
      <c r="M56" s="70">
        <f t="shared" si="19"/>
        <v>18.88</v>
      </c>
      <c r="N56" s="70">
        <f t="shared" si="20"/>
        <v>18.88</v>
      </c>
      <c r="O56" s="70">
        <f t="shared" si="21"/>
        <v>18.88</v>
      </c>
      <c r="P56" s="70">
        <f t="shared" si="22"/>
        <v>18.88</v>
      </c>
      <c r="Q56" s="70">
        <f t="shared" si="23"/>
        <v>18.88</v>
      </c>
      <c r="R56" s="70">
        <f t="shared" si="24"/>
        <v>18.88</v>
      </c>
      <c r="S56" s="70">
        <f t="shared" si="25"/>
        <v>18.88</v>
      </c>
      <c r="T56" s="70">
        <f t="shared" si="26"/>
        <v>18.88</v>
      </c>
      <c r="U56" s="70">
        <f t="shared" si="27"/>
        <v>18.88</v>
      </c>
      <c r="V56" s="70">
        <f t="shared" si="28"/>
        <v>18.88</v>
      </c>
      <c r="W56" s="70">
        <f t="shared" si="29"/>
        <v>18.88</v>
      </c>
      <c r="X56" s="70">
        <f t="shared" si="30"/>
        <v>18.88</v>
      </c>
      <c r="Y56" s="72"/>
      <c r="Z56" s="73"/>
      <c r="AA56" s="73"/>
    </row>
    <row r="57" spans="1:27" ht="12.75" customHeight="1" x14ac:dyDescent="0.25">
      <c r="A57" s="17"/>
      <c r="B57" s="17"/>
      <c r="C57" s="17"/>
      <c r="D57" s="255" t="s">
        <v>116</v>
      </c>
      <c r="E57" s="228"/>
      <c r="F57" s="228"/>
      <c r="G57" s="228"/>
      <c r="H57" s="228"/>
      <c r="I57" s="228"/>
      <c r="J57" s="228"/>
      <c r="K57" s="229"/>
      <c r="L57" s="57">
        <f>SUM(L49:L56)</f>
        <v>16223.64</v>
      </c>
      <c r="M57" s="79">
        <f t="shared" ref="M57:X57" si="32">SUM(M49:M56)</f>
        <v>1351.97</v>
      </c>
      <c r="N57" s="56">
        <f t="shared" si="32"/>
        <v>1351.97</v>
      </c>
      <c r="O57" s="56">
        <f t="shared" si="32"/>
        <v>1351.97</v>
      </c>
      <c r="P57" s="56">
        <f t="shared" si="32"/>
        <v>1351.97</v>
      </c>
      <c r="Q57" s="56">
        <f t="shared" si="32"/>
        <v>1351.97</v>
      </c>
      <c r="R57" s="56">
        <f t="shared" si="32"/>
        <v>1351.97</v>
      </c>
      <c r="S57" s="56">
        <f t="shared" si="32"/>
        <v>1351.97</v>
      </c>
      <c r="T57" s="56">
        <f t="shared" si="32"/>
        <v>1351.97</v>
      </c>
      <c r="U57" s="56">
        <f t="shared" si="32"/>
        <v>1351.97</v>
      </c>
      <c r="V57" s="56">
        <f t="shared" si="32"/>
        <v>1351.97</v>
      </c>
      <c r="W57" s="56">
        <f t="shared" si="32"/>
        <v>1351.97</v>
      </c>
      <c r="X57" s="56">
        <f t="shared" si="32"/>
        <v>1351.97</v>
      </c>
      <c r="Y57" s="72"/>
      <c r="Z57" s="73"/>
      <c r="AA57" s="73"/>
    </row>
    <row r="58" spans="1:27" ht="21" customHeight="1" x14ac:dyDescent="0.25">
      <c r="A58" s="17"/>
      <c r="B58" s="17"/>
      <c r="C58" s="17"/>
      <c r="D58" s="244" t="s">
        <v>126</v>
      </c>
      <c r="E58" s="62" t="s">
        <v>108</v>
      </c>
      <c r="F58" s="86" t="s">
        <v>10</v>
      </c>
      <c r="G58" s="80" t="s">
        <v>111</v>
      </c>
      <c r="H58" s="64" t="s">
        <v>109</v>
      </c>
      <c r="I58" s="66">
        <v>1</v>
      </c>
      <c r="J58" s="67">
        <v>138</v>
      </c>
      <c r="K58" s="68">
        <f>'Planilha para vinculação'!F21</f>
        <v>12.6</v>
      </c>
      <c r="L58" s="69">
        <f>I58*J58*K58</f>
        <v>1738.8</v>
      </c>
      <c r="M58" s="83">
        <f t="shared" ref="M58:M63" si="33">L58/6</f>
        <v>289.8</v>
      </c>
      <c r="N58" s="71"/>
      <c r="O58" s="83">
        <f t="shared" ref="O58:O63" si="34">L58/6</f>
        <v>289.8</v>
      </c>
      <c r="P58" s="83"/>
      <c r="Q58" s="83">
        <f t="shared" ref="Q58:Q63" si="35">L58/6</f>
        <v>289.8</v>
      </c>
      <c r="R58" s="95"/>
      <c r="S58" s="83">
        <f t="shared" ref="S58:S63" si="36">L58/6</f>
        <v>289.8</v>
      </c>
      <c r="T58" s="83"/>
      <c r="U58" s="83">
        <f t="shared" ref="U58:U63" si="37">L58/6</f>
        <v>289.8</v>
      </c>
      <c r="V58" s="83"/>
      <c r="W58" s="83">
        <f t="shared" ref="W58:W63" si="38">L58/6</f>
        <v>289.8</v>
      </c>
      <c r="X58" s="71"/>
      <c r="Y58" s="72"/>
      <c r="Z58" s="73"/>
      <c r="AA58" s="73"/>
    </row>
    <row r="59" spans="1:27" ht="15.75" customHeight="1" x14ac:dyDescent="0.25">
      <c r="A59" s="17"/>
      <c r="B59" s="17"/>
      <c r="C59" s="17"/>
      <c r="D59" s="260"/>
      <c r="E59" s="92" t="s">
        <v>110</v>
      </c>
      <c r="F59" s="86" t="s">
        <v>10</v>
      </c>
      <c r="G59" s="80" t="s">
        <v>111</v>
      </c>
      <c r="H59" s="66" t="s">
        <v>109</v>
      </c>
      <c r="I59" s="66">
        <v>1</v>
      </c>
      <c r="J59" s="67">
        <v>240</v>
      </c>
      <c r="K59" s="68">
        <f>'Planilha para vinculação'!F22</f>
        <v>25.79</v>
      </c>
      <c r="L59" s="69">
        <f t="shared" ref="L59:L63" si="39">I59*J59*K59</f>
        <v>6189.5999999999995</v>
      </c>
      <c r="M59" s="83">
        <f t="shared" si="33"/>
        <v>1031.5999999999999</v>
      </c>
      <c r="N59" s="71"/>
      <c r="O59" s="83">
        <f t="shared" si="34"/>
        <v>1031.5999999999999</v>
      </c>
      <c r="P59" s="83"/>
      <c r="Q59" s="83">
        <f t="shared" si="35"/>
        <v>1031.5999999999999</v>
      </c>
      <c r="R59" s="95"/>
      <c r="S59" s="83">
        <f t="shared" si="36"/>
        <v>1031.5999999999999</v>
      </c>
      <c r="T59" s="83"/>
      <c r="U59" s="83">
        <f t="shared" si="37"/>
        <v>1031.5999999999999</v>
      </c>
      <c r="V59" s="83"/>
      <c r="W59" s="83">
        <f t="shared" si="38"/>
        <v>1031.5999999999999</v>
      </c>
      <c r="X59" s="71"/>
      <c r="Y59" s="72"/>
      <c r="Z59" s="73"/>
      <c r="AA59" s="73"/>
    </row>
    <row r="60" spans="1:27" ht="15.75" customHeight="1" x14ac:dyDescent="0.25">
      <c r="A60" s="17"/>
      <c r="B60" s="17"/>
      <c r="C60" s="17"/>
      <c r="D60" s="260"/>
      <c r="E60" s="96" t="s">
        <v>121</v>
      </c>
      <c r="F60" s="76" t="s">
        <v>11</v>
      </c>
      <c r="G60" s="80" t="s">
        <v>111</v>
      </c>
      <c r="H60" s="64" t="s">
        <v>115</v>
      </c>
      <c r="I60" s="66">
        <v>6</v>
      </c>
      <c r="J60" s="66">
        <v>5</v>
      </c>
      <c r="K60" s="68">
        <f>'Planilha para vinculação'!$F$40</f>
        <v>12</v>
      </c>
      <c r="L60" s="69">
        <f t="shared" si="39"/>
        <v>360</v>
      </c>
      <c r="M60" s="83">
        <f t="shared" si="33"/>
        <v>60</v>
      </c>
      <c r="N60" s="71"/>
      <c r="O60" s="83">
        <f t="shared" si="34"/>
        <v>60</v>
      </c>
      <c r="P60" s="83"/>
      <c r="Q60" s="83">
        <f t="shared" si="35"/>
        <v>60</v>
      </c>
      <c r="R60" s="95"/>
      <c r="S60" s="83">
        <f t="shared" si="36"/>
        <v>60</v>
      </c>
      <c r="T60" s="83"/>
      <c r="U60" s="83">
        <f t="shared" si="37"/>
        <v>60</v>
      </c>
      <c r="V60" s="83"/>
      <c r="W60" s="83">
        <f t="shared" si="38"/>
        <v>60</v>
      </c>
      <c r="X60" s="71"/>
      <c r="Y60" s="72"/>
      <c r="Z60" s="73"/>
      <c r="AA60" s="73"/>
    </row>
    <row r="61" spans="1:27" ht="15.75" customHeight="1" x14ac:dyDescent="0.25">
      <c r="A61" s="17"/>
      <c r="B61" s="17"/>
      <c r="C61" s="17"/>
      <c r="D61" s="260"/>
      <c r="E61" s="96" t="s">
        <v>122</v>
      </c>
      <c r="F61" s="76" t="s">
        <v>11</v>
      </c>
      <c r="G61" s="80" t="s">
        <v>111</v>
      </c>
      <c r="H61" s="64" t="s">
        <v>115</v>
      </c>
      <c r="I61" s="66">
        <v>6</v>
      </c>
      <c r="J61" s="66">
        <v>50</v>
      </c>
      <c r="K61" s="68">
        <f>'Planilha para vinculação'!$F$39</f>
        <v>4</v>
      </c>
      <c r="L61" s="69">
        <f t="shared" si="39"/>
        <v>1200</v>
      </c>
      <c r="M61" s="83">
        <f t="shared" si="33"/>
        <v>200</v>
      </c>
      <c r="N61" s="71"/>
      <c r="O61" s="83">
        <f t="shared" si="34"/>
        <v>200</v>
      </c>
      <c r="P61" s="83"/>
      <c r="Q61" s="83">
        <f t="shared" si="35"/>
        <v>200</v>
      </c>
      <c r="R61" s="95"/>
      <c r="S61" s="83">
        <f t="shared" si="36"/>
        <v>200</v>
      </c>
      <c r="T61" s="83"/>
      <c r="U61" s="83">
        <f t="shared" si="37"/>
        <v>200</v>
      </c>
      <c r="V61" s="83"/>
      <c r="W61" s="83">
        <f t="shared" si="38"/>
        <v>200</v>
      </c>
      <c r="X61" s="71"/>
      <c r="Y61" s="72"/>
      <c r="Z61" s="73"/>
      <c r="AA61" s="73"/>
    </row>
    <row r="62" spans="1:27" ht="15.75" customHeight="1" x14ac:dyDescent="0.25">
      <c r="A62" s="17"/>
      <c r="B62" s="17"/>
      <c r="C62" s="17"/>
      <c r="D62" s="260"/>
      <c r="E62" s="184" t="s">
        <v>414</v>
      </c>
      <c r="F62" s="76" t="s">
        <v>11</v>
      </c>
      <c r="G62" s="80" t="s">
        <v>111</v>
      </c>
      <c r="H62" s="64" t="s">
        <v>115</v>
      </c>
      <c r="I62" s="66">
        <v>6</v>
      </c>
      <c r="J62" s="66">
        <v>20</v>
      </c>
      <c r="K62" s="68">
        <f>'Planilha para vinculação'!$F$26</f>
        <v>1.21</v>
      </c>
      <c r="L62" s="69">
        <f t="shared" si="39"/>
        <v>145.19999999999999</v>
      </c>
      <c r="M62" s="83">
        <f t="shared" si="33"/>
        <v>24.2</v>
      </c>
      <c r="N62" s="71"/>
      <c r="O62" s="83">
        <f t="shared" si="34"/>
        <v>24.2</v>
      </c>
      <c r="P62" s="83"/>
      <c r="Q62" s="83">
        <f t="shared" si="35"/>
        <v>24.2</v>
      </c>
      <c r="R62" s="95"/>
      <c r="S62" s="83">
        <f t="shared" si="36"/>
        <v>24.2</v>
      </c>
      <c r="T62" s="83"/>
      <c r="U62" s="83">
        <f t="shared" si="37"/>
        <v>24.2</v>
      </c>
      <c r="V62" s="83"/>
      <c r="W62" s="83">
        <f t="shared" si="38"/>
        <v>24.2</v>
      </c>
      <c r="X62" s="71"/>
      <c r="Y62" s="72">
        <f>SUM(M64:X64)</f>
        <v>9752.94</v>
      </c>
      <c r="Z62" s="73" t="b">
        <f>IF(Y62=L64,TRUE,FALSE)</f>
        <v>1</v>
      </c>
      <c r="AA62" s="73"/>
    </row>
    <row r="63" spans="1:27" ht="15.75" customHeight="1" x14ac:dyDescent="0.25">
      <c r="A63" s="17"/>
      <c r="B63" s="17"/>
      <c r="C63" s="17"/>
      <c r="D63" s="259"/>
      <c r="E63" s="139" t="s">
        <v>120</v>
      </c>
      <c r="F63" s="76" t="s">
        <v>11</v>
      </c>
      <c r="G63" s="80" t="s">
        <v>111</v>
      </c>
      <c r="H63" s="64" t="s">
        <v>115</v>
      </c>
      <c r="I63" s="66">
        <v>6</v>
      </c>
      <c r="J63" s="66">
        <v>153</v>
      </c>
      <c r="K63" s="68">
        <f>'Planilha para vinculação'!$F$31</f>
        <v>0.13</v>
      </c>
      <c r="L63" s="69">
        <f t="shared" si="39"/>
        <v>119.34</v>
      </c>
      <c r="M63" s="83">
        <f t="shared" si="33"/>
        <v>19.89</v>
      </c>
      <c r="N63" s="71"/>
      <c r="O63" s="83">
        <f t="shared" si="34"/>
        <v>19.89</v>
      </c>
      <c r="P63" s="83"/>
      <c r="Q63" s="83">
        <f t="shared" si="35"/>
        <v>19.89</v>
      </c>
      <c r="R63" s="95"/>
      <c r="S63" s="83">
        <f t="shared" si="36"/>
        <v>19.89</v>
      </c>
      <c r="T63" s="83"/>
      <c r="U63" s="83">
        <f t="shared" si="37"/>
        <v>19.89</v>
      </c>
      <c r="V63" s="83"/>
      <c r="W63" s="83">
        <f t="shared" si="38"/>
        <v>19.89</v>
      </c>
      <c r="X63" s="71"/>
      <c r="Y63" s="72"/>
      <c r="Z63" s="73"/>
      <c r="AA63" s="73"/>
    </row>
    <row r="64" spans="1:27" ht="15.75" customHeight="1" x14ac:dyDescent="0.25">
      <c r="A64" s="17"/>
      <c r="B64" s="17"/>
      <c r="C64" s="17"/>
      <c r="D64" s="255" t="s">
        <v>116</v>
      </c>
      <c r="E64" s="228"/>
      <c r="F64" s="228"/>
      <c r="G64" s="228"/>
      <c r="H64" s="228"/>
      <c r="I64" s="228"/>
      <c r="J64" s="228"/>
      <c r="K64" s="229"/>
      <c r="L64" s="57">
        <f>SUM(L58:L63)</f>
        <v>9752.94</v>
      </c>
      <c r="M64" s="79">
        <f t="shared" ref="M64:X64" si="40">SUM(M58:M63)</f>
        <v>1625.49</v>
      </c>
      <c r="N64" s="56">
        <f t="shared" si="40"/>
        <v>0</v>
      </c>
      <c r="O64" s="56">
        <f t="shared" si="40"/>
        <v>1625.49</v>
      </c>
      <c r="P64" s="56">
        <f t="shared" si="40"/>
        <v>0</v>
      </c>
      <c r="Q64" s="56">
        <f t="shared" si="40"/>
        <v>1625.49</v>
      </c>
      <c r="R64" s="56">
        <f t="shared" si="40"/>
        <v>0</v>
      </c>
      <c r="S64" s="56">
        <f t="shared" si="40"/>
        <v>1625.49</v>
      </c>
      <c r="T64" s="56">
        <f t="shared" si="40"/>
        <v>0</v>
      </c>
      <c r="U64" s="56">
        <f t="shared" si="40"/>
        <v>1625.49</v>
      </c>
      <c r="V64" s="56">
        <f t="shared" si="40"/>
        <v>0</v>
      </c>
      <c r="W64" s="56">
        <f t="shared" si="40"/>
        <v>1625.49</v>
      </c>
      <c r="X64" s="56">
        <f t="shared" si="40"/>
        <v>0</v>
      </c>
      <c r="Y64" s="72"/>
      <c r="Z64" s="73"/>
      <c r="AA64" s="73"/>
    </row>
    <row r="65" spans="1:27" ht="15.75" customHeight="1" x14ac:dyDescent="0.25">
      <c r="A65" s="17"/>
      <c r="B65" s="17"/>
      <c r="C65" s="17"/>
      <c r="D65" s="244" t="s">
        <v>59</v>
      </c>
      <c r="E65" s="62" t="s">
        <v>108</v>
      </c>
      <c r="F65" s="86" t="s">
        <v>10</v>
      </c>
      <c r="G65" s="80" t="s">
        <v>111</v>
      </c>
      <c r="H65" s="65" t="s">
        <v>109</v>
      </c>
      <c r="I65" s="64">
        <v>1</v>
      </c>
      <c r="J65" s="67">
        <v>204</v>
      </c>
      <c r="K65" s="68">
        <f>'Planilha para vinculação'!F21</f>
        <v>12.6</v>
      </c>
      <c r="L65" s="69">
        <f>I65*J65*K65</f>
        <v>2570.4</v>
      </c>
      <c r="M65" s="71">
        <f t="shared" ref="M65:M73" si="41">L65/12</f>
        <v>214.20000000000002</v>
      </c>
      <c r="N65" s="71">
        <f t="shared" ref="N65:N73" si="42">L65/12</f>
        <v>214.20000000000002</v>
      </c>
      <c r="O65" s="71">
        <f t="shared" ref="O65:O73" si="43">L65/12</f>
        <v>214.20000000000002</v>
      </c>
      <c r="P65" s="71">
        <f t="shared" ref="P65:P73" si="44">L65/12</f>
        <v>214.20000000000002</v>
      </c>
      <c r="Q65" s="71">
        <f t="shared" ref="Q65:Q73" si="45">L65/12</f>
        <v>214.20000000000002</v>
      </c>
      <c r="R65" s="71">
        <f t="shared" ref="R65:R73" si="46">L65/12</f>
        <v>214.20000000000002</v>
      </c>
      <c r="S65" s="71">
        <f t="shared" ref="S65:S73" si="47">L65/12</f>
        <v>214.20000000000002</v>
      </c>
      <c r="T65" s="71">
        <f t="shared" ref="T65:T73" si="48">L65/12</f>
        <v>214.20000000000002</v>
      </c>
      <c r="U65" s="71">
        <f t="shared" ref="U65:U73" si="49">L65/12</f>
        <v>214.20000000000002</v>
      </c>
      <c r="V65" s="71">
        <f t="shared" ref="V65:V73" si="50">L65/12</f>
        <v>214.20000000000002</v>
      </c>
      <c r="W65" s="71">
        <f t="shared" ref="W65:W73" si="51">L65/12</f>
        <v>214.20000000000002</v>
      </c>
      <c r="X65" s="71">
        <f t="shared" ref="X65:X73" si="52">L65/12</f>
        <v>214.20000000000002</v>
      </c>
      <c r="Y65" s="72"/>
      <c r="Z65" s="73"/>
      <c r="AA65" s="73"/>
    </row>
    <row r="66" spans="1:27" ht="15.75" customHeight="1" x14ac:dyDescent="0.25">
      <c r="A66" s="17"/>
      <c r="B66" s="17"/>
      <c r="C66" s="17"/>
      <c r="D66" s="260"/>
      <c r="E66" s="74" t="s">
        <v>110</v>
      </c>
      <c r="F66" s="86" t="s">
        <v>10</v>
      </c>
      <c r="G66" s="80" t="s">
        <v>111</v>
      </c>
      <c r="H66" s="65" t="s">
        <v>109</v>
      </c>
      <c r="I66" s="64">
        <v>1</v>
      </c>
      <c r="J66" s="67">
        <v>360</v>
      </c>
      <c r="K66" s="68">
        <f>'Planilha para vinculação'!F22</f>
        <v>25.79</v>
      </c>
      <c r="L66" s="69">
        <f t="shared" ref="L66:L73" si="53">I66*J66*K66</f>
        <v>9284.4</v>
      </c>
      <c r="M66" s="71">
        <f t="shared" si="41"/>
        <v>773.69999999999993</v>
      </c>
      <c r="N66" s="71">
        <f t="shared" si="42"/>
        <v>773.69999999999993</v>
      </c>
      <c r="O66" s="71">
        <f t="shared" si="43"/>
        <v>773.69999999999993</v>
      </c>
      <c r="P66" s="71">
        <f t="shared" si="44"/>
        <v>773.69999999999993</v>
      </c>
      <c r="Q66" s="71">
        <f t="shared" si="45"/>
        <v>773.69999999999993</v>
      </c>
      <c r="R66" s="71">
        <f t="shared" si="46"/>
        <v>773.69999999999993</v>
      </c>
      <c r="S66" s="71">
        <f t="shared" si="47"/>
        <v>773.69999999999993</v>
      </c>
      <c r="T66" s="71">
        <f t="shared" si="48"/>
        <v>773.69999999999993</v>
      </c>
      <c r="U66" s="71">
        <f t="shared" si="49"/>
        <v>773.69999999999993</v>
      </c>
      <c r="V66" s="71">
        <f t="shared" si="50"/>
        <v>773.69999999999993</v>
      </c>
      <c r="W66" s="71">
        <f t="shared" si="51"/>
        <v>773.69999999999993</v>
      </c>
      <c r="X66" s="71">
        <f t="shared" si="52"/>
        <v>773.69999999999993</v>
      </c>
      <c r="Y66" s="72"/>
      <c r="Z66" s="73"/>
      <c r="AA66" s="73"/>
    </row>
    <row r="67" spans="1:27" ht="12.75" customHeight="1" x14ac:dyDescent="0.25">
      <c r="A67" s="17"/>
      <c r="B67" s="17"/>
      <c r="C67" s="17"/>
      <c r="D67" s="260"/>
      <c r="E67" s="185" t="s">
        <v>374</v>
      </c>
      <c r="F67" s="76" t="s">
        <v>7</v>
      </c>
      <c r="G67" s="80" t="s">
        <v>111</v>
      </c>
      <c r="H67" s="65" t="s">
        <v>109</v>
      </c>
      <c r="I67" s="64">
        <v>12</v>
      </c>
      <c r="J67" s="64">
        <v>6</v>
      </c>
      <c r="K67" s="68">
        <f>'Planilha para vinculação'!F17</f>
        <v>26.84</v>
      </c>
      <c r="L67" s="69">
        <f t="shared" si="53"/>
        <v>1932.48</v>
      </c>
      <c r="M67" s="71">
        <f t="shared" si="41"/>
        <v>161.04</v>
      </c>
      <c r="N67" s="71">
        <f t="shared" si="42"/>
        <v>161.04</v>
      </c>
      <c r="O67" s="71">
        <f t="shared" si="43"/>
        <v>161.04</v>
      </c>
      <c r="P67" s="71">
        <f t="shared" si="44"/>
        <v>161.04</v>
      </c>
      <c r="Q67" s="71">
        <f t="shared" si="45"/>
        <v>161.04</v>
      </c>
      <c r="R67" s="71">
        <f t="shared" si="46"/>
        <v>161.04</v>
      </c>
      <c r="S67" s="71">
        <f t="shared" si="47"/>
        <v>161.04</v>
      </c>
      <c r="T67" s="71">
        <f t="shared" si="48"/>
        <v>161.04</v>
      </c>
      <c r="U67" s="71">
        <f t="shared" si="49"/>
        <v>161.04</v>
      </c>
      <c r="V67" s="71">
        <f t="shared" si="50"/>
        <v>161.04</v>
      </c>
      <c r="W67" s="71">
        <f t="shared" si="51"/>
        <v>161.04</v>
      </c>
      <c r="X67" s="71">
        <f t="shared" si="52"/>
        <v>161.04</v>
      </c>
      <c r="Y67" s="72"/>
      <c r="Z67" s="73"/>
      <c r="AA67" s="73"/>
    </row>
    <row r="68" spans="1:27" ht="15.75" customHeight="1" x14ac:dyDescent="0.25">
      <c r="A68" s="17"/>
      <c r="B68" s="17"/>
      <c r="C68" s="17"/>
      <c r="D68" s="260"/>
      <c r="E68" s="62" t="s">
        <v>127</v>
      </c>
      <c r="F68" s="76" t="s">
        <v>11</v>
      </c>
      <c r="G68" s="80" t="s">
        <v>111</v>
      </c>
      <c r="H68" s="64" t="s">
        <v>115</v>
      </c>
      <c r="I68" s="64">
        <v>12</v>
      </c>
      <c r="J68" s="64">
        <v>35</v>
      </c>
      <c r="K68" s="68">
        <f>'Kit lanche'!E15</f>
        <v>5.88</v>
      </c>
      <c r="L68" s="69">
        <f t="shared" si="53"/>
        <v>2469.6</v>
      </c>
      <c r="M68" s="71">
        <f t="shared" si="41"/>
        <v>205.79999999999998</v>
      </c>
      <c r="N68" s="71">
        <f t="shared" si="42"/>
        <v>205.79999999999998</v>
      </c>
      <c r="O68" s="71">
        <f t="shared" si="43"/>
        <v>205.79999999999998</v>
      </c>
      <c r="P68" s="71">
        <f t="shared" si="44"/>
        <v>205.79999999999998</v>
      </c>
      <c r="Q68" s="71">
        <f t="shared" si="45"/>
        <v>205.79999999999998</v>
      </c>
      <c r="R68" s="71">
        <f t="shared" si="46"/>
        <v>205.79999999999998</v>
      </c>
      <c r="S68" s="71">
        <f t="shared" si="47"/>
        <v>205.79999999999998</v>
      </c>
      <c r="T68" s="71">
        <f t="shared" si="48"/>
        <v>205.79999999999998</v>
      </c>
      <c r="U68" s="71">
        <f t="shared" si="49"/>
        <v>205.79999999999998</v>
      </c>
      <c r="V68" s="71">
        <f t="shared" si="50"/>
        <v>205.79999999999998</v>
      </c>
      <c r="W68" s="71">
        <f t="shared" si="51"/>
        <v>205.79999999999998</v>
      </c>
      <c r="X68" s="71">
        <f t="shared" si="52"/>
        <v>205.79999999999998</v>
      </c>
      <c r="Y68" s="72"/>
      <c r="Z68" s="73"/>
      <c r="AA68" s="73"/>
    </row>
    <row r="69" spans="1:27" ht="15.75" customHeight="1" x14ac:dyDescent="0.25">
      <c r="A69" s="17"/>
      <c r="B69" s="17"/>
      <c r="C69" s="17"/>
      <c r="D69" s="260"/>
      <c r="E69" s="62" t="s">
        <v>121</v>
      </c>
      <c r="F69" s="76" t="s">
        <v>11</v>
      </c>
      <c r="G69" s="80" t="s">
        <v>111</v>
      </c>
      <c r="H69" s="64" t="s">
        <v>115</v>
      </c>
      <c r="I69" s="64">
        <v>12</v>
      </c>
      <c r="J69" s="64">
        <v>5</v>
      </c>
      <c r="K69" s="68">
        <f>'Planilha para vinculação'!$F$40</f>
        <v>12</v>
      </c>
      <c r="L69" s="69">
        <f t="shared" si="53"/>
        <v>720</v>
      </c>
      <c r="M69" s="71">
        <f t="shared" si="41"/>
        <v>60</v>
      </c>
      <c r="N69" s="71">
        <f t="shared" si="42"/>
        <v>60</v>
      </c>
      <c r="O69" s="71">
        <f t="shared" si="43"/>
        <v>60</v>
      </c>
      <c r="P69" s="71">
        <f t="shared" si="44"/>
        <v>60</v>
      </c>
      <c r="Q69" s="71">
        <f t="shared" si="45"/>
        <v>60</v>
      </c>
      <c r="R69" s="71">
        <f t="shared" si="46"/>
        <v>60</v>
      </c>
      <c r="S69" s="71">
        <f t="shared" si="47"/>
        <v>60</v>
      </c>
      <c r="T69" s="71">
        <f t="shared" si="48"/>
        <v>60</v>
      </c>
      <c r="U69" s="71">
        <f t="shared" si="49"/>
        <v>60</v>
      </c>
      <c r="V69" s="71">
        <f t="shared" si="50"/>
        <v>60</v>
      </c>
      <c r="W69" s="71">
        <f t="shared" si="51"/>
        <v>60</v>
      </c>
      <c r="X69" s="71">
        <f t="shared" si="52"/>
        <v>60</v>
      </c>
      <c r="Y69" s="72"/>
      <c r="Z69" s="73"/>
      <c r="AA69" s="73"/>
    </row>
    <row r="70" spans="1:27" ht="15.75" customHeight="1" x14ac:dyDescent="0.25">
      <c r="A70" s="17"/>
      <c r="B70" s="17"/>
      <c r="C70" s="17"/>
      <c r="D70" s="260"/>
      <c r="E70" s="62" t="s">
        <v>122</v>
      </c>
      <c r="F70" s="76" t="s">
        <v>11</v>
      </c>
      <c r="G70" s="80" t="s">
        <v>111</v>
      </c>
      <c r="H70" s="65" t="s">
        <v>115</v>
      </c>
      <c r="I70" s="80">
        <v>12</v>
      </c>
      <c r="J70" s="64">
        <v>35</v>
      </c>
      <c r="K70" s="68">
        <f>'Planilha para vinculação'!$F$39</f>
        <v>4</v>
      </c>
      <c r="L70" s="69">
        <f t="shared" si="53"/>
        <v>1680</v>
      </c>
      <c r="M70" s="71">
        <f t="shared" si="41"/>
        <v>140</v>
      </c>
      <c r="N70" s="71">
        <f t="shared" si="42"/>
        <v>140</v>
      </c>
      <c r="O70" s="71">
        <f t="shared" si="43"/>
        <v>140</v>
      </c>
      <c r="P70" s="71">
        <f t="shared" si="44"/>
        <v>140</v>
      </c>
      <c r="Q70" s="71">
        <f t="shared" si="45"/>
        <v>140</v>
      </c>
      <c r="R70" s="71">
        <f t="shared" si="46"/>
        <v>140</v>
      </c>
      <c r="S70" s="71">
        <f t="shared" si="47"/>
        <v>140</v>
      </c>
      <c r="T70" s="71">
        <f t="shared" si="48"/>
        <v>140</v>
      </c>
      <c r="U70" s="71">
        <f t="shared" si="49"/>
        <v>140</v>
      </c>
      <c r="V70" s="71">
        <f t="shared" si="50"/>
        <v>140</v>
      </c>
      <c r="W70" s="71">
        <f t="shared" si="51"/>
        <v>140</v>
      </c>
      <c r="X70" s="71">
        <f t="shared" si="52"/>
        <v>140</v>
      </c>
      <c r="Y70" s="72"/>
      <c r="Z70" s="73"/>
      <c r="AA70" s="73"/>
    </row>
    <row r="71" spans="1:27" ht="15.75" customHeight="1" x14ac:dyDescent="0.25">
      <c r="A71" s="17"/>
      <c r="B71" s="17"/>
      <c r="C71" s="17"/>
      <c r="D71" s="260"/>
      <c r="E71" s="183" t="s">
        <v>413</v>
      </c>
      <c r="F71" s="76" t="s">
        <v>11</v>
      </c>
      <c r="G71" s="80" t="s">
        <v>111</v>
      </c>
      <c r="H71" s="64" t="s">
        <v>115</v>
      </c>
      <c r="I71" s="64">
        <v>12</v>
      </c>
      <c r="J71" s="64">
        <v>40</v>
      </c>
      <c r="K71" s="91">
        <f>'Planilha para vinculação'!$F$35</f>
        <v>0.61</v>
      </c>
      <c r="L71" s="69">
        <f t="shared" si="53"/>
        <v>292.8</v>
      </c>
      <c r="M71" s="71">
        <f t="shared" si="41"/>
        <v>24.400000000000002</v>
      </c>
      <c r="N71" s="71">
        <f t="shared" si="42"/>
        <v>24.400000000000002</v>
      </c>
      <c r="O71" s="71">
        <f t="shared" si="43"/>
        <v>24.400000000000002</v>
      </c>
      <c r="P71" s="71">
        <f t="shared" si="44"/>
        <v>24.400000000000002</v>
      </c>
      <c r="Q71" s="71">
        <f t="shared" si="45"/>
        <v>24.400000000000002</v>
      </c>
      <c r="R71" s="71">
        <f t="shared" si="46"/>
        <v>24.400000000000002</v>
      </c>
      <c r="S71" s="71">
        <f t="shared" si="47"/>
        <v>24.400000000000002</v>
      </c>
      <c r="T71" s="71">
        <f t="shared" si="48"/>
        <v>24.400000000000002</v>
      </c>
      <c r="U71" s="71">
        <f t="shared" si="49"/>
        <v>24.400000000000002</v>
      </c>
      <c r="V71" s="71">
        <f t="shared" si="50"/>
        <v>24.400000000000002</v>
      </c>
      <c r="W71" s="71">
        <f t="shared" si="51"/>
        <v>24.400000000000002</v>
      </c>
      <c r="X71" s="71">
        <f t="shared" si="52"/>
        <v>24.400000000000002</v>
      </c>
      <c r="Y71" s="72"/>
      <c r="Z71" s="73"/>
      <c r="AA71" s="73"/>
    </row>
    <row r="72" spans="1:27" ht="15.75" customHeight="1" x14ac:dyDescent="0.25">
      <c r="A72" s="17"/>
      <c r="B72" s="17"/>
      <c r="C72" s="17"/>
      <c r="D72" s="260"/>
      <c r="E72" s="184" t="s">
        <v>414</v>
      </c>
      <c r="F72" s="76" t="s">
        <v>11</v>
      </c>
      <c r="G72" s="80" t="s">
        <v>111</v>
      </c>
      <c r="H72" s="64" t="s">
        <v>115</v>
      </c>
      <c r="I72" s="66">
        <v>12</v>
      </c>
      <c r="J72" s="66">
        <v>20</v>
      </c>
      <c r="K72" s="68">
        <f>'Planilha para vinculação'!$F$26</f>
        <v>1.21</v>
      </c>
      <c r="L72" s="69">
        <f t="shared" si="53"/>
        <v>290.39999999999998</v>
      </c>
      <c r="M72" s="71">
        <f t="shared" si="41"/>
        <v>24.2</v>
      </c>
      <c r="N72" s="71">
        <f t="shared" si="42"/>
        <v>24.2</v>
      </c>
      <c r="O72" s="71">
        <f t="shared" si="43"/>
        <v>24.2</v>
      </c>
      <c r="P72" s="71">
        <f t="shared" si="44"/>
        <v>24.2</v>
      </c>
      <c r="Q72" s="71">
        <f t="shared" si="45"/>
        <v>24.2</v>
      </c>
      <c r="R72" s="71">
        <f t="shared" si="46"/>
        <v>24.2</v>
      </c>
      <c r="S72" s="71">
        <f t="shared" si="47"/>
        <v>24.2</v>
      </c>
      <c r="T72" s="71">
        <f t="shared" si="48"/>
        <v>24.2</v>
      </c>
      <c r="U72" s="71">
        <f t="shared" si="49"/>
        <v>24.2</v>
      </c>
      <c r="V72" s="71">
        <f t="shared" si="50"/>
        <v>24.2</v>
      </c>
      <c r="W72" s="71">
        <f t="shared" si="51"/>
        <v>24.2</v>
      </c>
      <c r="X72" s="71">
        <f t="shared" si="52"/>
        <v>24.2</v>
      </c>
      <c r="Y72" s="72">
        <f>SUM(M74:X74)</f>
        <v>19478.759999999998</v>
      </c>
      <c r="Z72" s="73" t="b">
        <f>IF(Y72=L74,TRUE,FALSE)</f>
        <v>1</v>
      </c>
      <c r="AA72" s="73"/>
    </row>
    <row r="73" spans="1:27" ht="15.75" customHeight="1" x14ac:dyDescent="0.25">
      <c r="A73" s="17"/>
      <c r="B73" s="17"/>
      <c r="C73" s="17"/>
      <c r="D73" s="259"/>
      <c r="E73" s="139" t="s">
        <v>120</v>
      </c>
      <c r="F73" s="76" t="s">
        <v>11</v>
      </c>
      <c r="G73" s="80" t="s">
        <v>111</v>
      </c>
      <c r="H73" s="64" t="s">
        <v>115</v>
      </c>
      <c r="I73" s="66">
        <v>12</v>
      </c>
      <c r="J73" s="66">
        <v>153</v>
      </c>
      <c r="K73" s="68">
        <f>'Planilha para vinculação'!$F$31</f>
        <v>0.13</v>
      </c>
      <c r="L73" s="69">
        <f t="shared" si="53"/>
        <v>238.68</v>
      </c>
      <c r="M73" s="71">
        <f t="shared" si="41"/>
        <v>19.89</v>
      </c>
      <c r="N73" s="71">
        <f t="shared" si="42"/>
        <v>19.89</v>
      </c>
      <c r="O73" s="71">
        <f t="shared" si="43"/>
        <v>19.89</v>
      </c>
      <c r="P73" s="71">
        <f t="shared" si="44"/>
        <v>19.89</v>
      </c>
      <c r="Q73" s="71">
        <f t="shared" si="45"/>
        <v>19.89</v>
      </c>
      <c r="R73" s="71">
        <f t="shared" si="46"/>
        <v>19.89</v>
      </c>
      <c r="S73" s="71">
        <f t="shared" si="47"/>
        <v>19.89</v>
      </c>
      <c r="T73" s="71">
        <f t="shared" si="48"/>
        <v>19.89</v>
      </c>
      <c r="U73" s="71">
        <f t="shared" si="49"/>
        <v>19.89</v>
      </c>
      <c r="V73" s="71">
        <f t="shared" si="50"/>
        <v>19.89</v>
      </c>
      <c r="W73" s="71">
        <f t="shared" si="51"/>
        <v>19.89</v>
      </c>
      <c r="X73" s="71">
        <f t="shared" si="52"/>
        <v>19.89</v>
      </c>
      <c r="Y73" s="72"/>
      <c r="Z73" s="73"/>
      <c r="AA73" s="73"/>
    </row>
    <row r="74" spans="1:27" ht="23.25" customHeight="1" x14ac:dyDescent="0.25">
      <c r="A74" s="17"/>
      <c r="B74" s="17"/>
      <c r="C74" s="17"/>
      <c r="D74" s="255" t="s">
        <v>116</v>
      </c>
      <c r="E74" s="228"/>
      <c r="F74" s="228"/>
      <c r="G74" s="228"/>
      <c r="H74" s="228"/>
      <c r="I74" s="228"/>
      <c r="J74" s="228"/>
      <c r="K74" s="229"/>
      <c r="L74" s="57">
        <f>SUM(L65:L73)</f>
        <v>19478.759999999998</v>
      </c>
      <c r="M74" s="56">
        <f t="shared" ref="M74:U74" si="54">SUM(M65:M73)</f>
        <v>1623.2300000000002</v>
      </c>
      <c r="N74" s="56">
        <f t="shared" si="54"/>
        <v>1623.2300000000002</v>
      </c>
      <c r="O74" s="56">
        <f t="shared" si="54"/>
        <v>1623.2300000000002</v>
      </c>
      <c r="P74" s="56">
        <f t="shared" si="54"/>
        <v>1623.2300000000002</v>
      </c>
      <c r="Q74" s="56">
        <f t="shared" si="54"/>
        <v>1623.2300000000002</v>
      </c>
      <c r="R74" s="56">
        <f t="shared" si="54"/>
        <v>1623.2300000000002</v>
      </c>
      <c r="S74" s="56">
        <f t="shared" si="54"/>
        <v>1623.2300000000002</v>
      </c>
      <c r="T74" s="56">
        <f t="shared" si="54"/>
        <v>1623.2300000000002</v>
      </c>
      <c r="U74" s="56">
        <f t="shared" si="54"/>
        <v>1623.2300000000002</v>
      </c>
      <c r="V74" s="56">
        <f>SUM(V65:V73)</f>
        <v>1623.2300000000002</v>
      </c>
      <c r="W74" s="56">
        <f t="shared" ref="W74:X74" si="55">SUM(W65:W73)</f>
        <v>1623.2300000000002</v>
      </c>
      <c r="X74" s="56">
        <f t="shared" si="55"/>
        <v>1623.2300000000002</v>
      </c>
      <c r="Y74" s="72"/>
      <c r="Z74" s="73"/>
      <c r="AA74" s="73"/>
    </row>
    <row r="75" spans="1:27" ht="27.75" customHeight="1" x14ac:dyDescent="0.25">
      <c r="A75" s="17"/>
      <c r="B75" s="17"/>
      <c r="C75" s="17"/>
      <c r="D75" s="244" t="s">
        <v>61</v>
      </c>
      <c r="E75" s="97" t="s">
        <v>415</v>
      </c>
      <c r="F75" s="76" t="s">
        <v>7</v>
      </c>
      <c r="G75" s="80" t="s">
        <v>111</v>
      </c>
      <c r="H75" s="66" t="s">
        <v>109</v>
      </c>
      <c r="I75" s="66">
        <v>1</v>
      </c>
      <c r="J75" s="66">
        <v>1200</v>
      </c>
      <c r="K75" s="68">
        <f>'Planilha para vinculação'!F16</f>
        <v>17.98</v>
      </c>
      <c r="L75" s="69">
        <f>K75*J75*I75</f>
        <v>21576</v>
      </c>
      <c r="M75" s="98">
        <f>$L$75/12</f>
        <v>1798</v>
      </c>
      <c r="N75" s="98">
        <f t="shared" ref="N75:X75" si="56">$L$75/12</f>
        <v>1798</v>
      </c>
      <c r="O75" s="98">
        <f t="shared" si="56"/>
        <v>1798</v>
      </c>
      <c r="P75" s="98">
        <f t="shared" si="56"/>
        <v>1798</v>
      </c>
      <c r="Q75" s="98">
        <f t="shared" si="56"/>
        <v>1798</v>
      </c>
      <c r="R75" s="98">
        <f t="shared" si="56"/>
        <v>1798</v>
      </c>
      <c r="S75" s="98">
        <f t="shared" si="56"/>
        <v>1798</v>
      </c>
      <c r="T75" s="98">
        <f t="shared" si="56"/>
        <v>1798</v>
      </c>
      <c r="U75" s="98">
        <f t="shared" si="56"/>
        <v>1798</v>
      </c>
      <c r="V75" s="98">
        <f t="shared" si="56"/>
        <v>1798</v>
      </c>
      <c r="W75" s="98">
        <f t="shared" si="56"/>
        <v>1798</v>
      </c>
      <c r="X75" s="98">
        <f t="shared" si="56"/>
        <v>1798</v>
      </c>
      <c r="Y75" s="72"/>
      <c r="Z75" s="73"/>
      <c r="AA75" s="73"/>
    </row>
    <row r="76" spans="1:27" ht="24.75" customHeight="1" x14ac:dyDescent="0.25">
      <c r="A76" s="99"/>
      <c r="B76" s="99"/>
      <c r="C76" s="99"/>
      <c r="D76" s="263"/>
      <c r="E76" s="92" t="s">
        <v>108</v>
      </c>
      <c r="F76" s="86" t="s">
        <v>10</v>
      </c>
      <c r="G76" s="80" t="s">
        <v>111</v>
      </c>
      <c r="H76" s="66" t="s">
        <v>109</v>
      </c>
      <c r="I76" s="66">
        <v>1</v>
      </c>
      <c r="J76" s="67">
        <v>240</v>
      </c>
      <c r="K76" s="68">
        <f>'Planilha para vinculação'!F21</f>
        <v>12.6</v>
      </c>
      <c r="L76" s="69">
        <f t="shared" ref="L76:L77" si="57">K76*J76*I76</f>
        <v>3024</v>
      </c>
      <c r="M76" s="70">
        <f t="shared" ref="M76:X76" si="58">$L$76/12</f>
        <v>252</v>
      </c>
      <c r="N76" s="71">
        <f t="shared" si="58"/>
        <v>252</v>
      </c>
      <c r="O76" s="71">
        <f t="shared" si="58"/>
        <v>252</v>
      </c>
      <c r="P76" s="71">
        <f t="shared" si="58"/>
        <v>252</v>
      </c>
      <c r="Q76" s="71">
        <f t="shared" si="58"/>
        <v>252</v>
      </c>
      <c r="R76" s="71">
        <f t="shared" si="58"/>
        <v>252</v>
      </c>
      <c r="S76" s="71">
        <f t="shared" si="58"/>
        <v>252</v>
      </c>
      <c r="T76" s="71">
        <f t="shared" si="58"/>
        <v>252</v>
      </c>
      <c r="U76" s="71">
        <f t="shared" si="58"/>
        <v>252</v>
      </c>
      <c r="V76" s="71">
        <f t="shared" si="58"/>
        <v>252</v>
      </c>
      <c r="W76" s="71">
        <f t="shared" si="58"/>
        <v>252</v>
      </c>
      <c r="X76" s="71">
        <f t="shared" si="58"/>
        <v>252</v>
      </c>
      <c r="Y76" s="100">
        <f>SUM(M78:X78)</f>
        <v>30789.599999999995</v>
      </c>
      <c r="Z76" s="73" t="b">
        <f>IF(Y76=L78,TRUE,FALSE)</f>
        <v>1</v>
      </c>
      <c r="AA76" s="73"/>
    </row>
    <row r="77" spans="1:27" ht="47.25" customHeight="1" x14ac:dyDescent="0.25">
      <c r="A77" s="17"/>
      <c r="B77" s="17"/>
      <c r="C77" s="17"/>
      <c r="D77" s="264"/>
      <c r="E77" s="92" t="s">
        <v>110</v>
      </c>
      <c r="F77" s="86" t="s">
        <v>10</v>
      </c>
      <c r="G77" s="80" t="s">
        <v>111</v>
      </c>
      <c r="H77" s="66" t="s">
        <v>109</v>
      </c>
      <c r="I77" s="66">
        <v>1</v>
      </c>
      <c r="J77" s="67">
        <v>240</v>
      </c>
      <c r="K77" s="68">
        <f>'Planilha para vinculação'!F22</f>
        <v>25.79</v>
      </c>
      <c r="L77" s="69">
        <f t="shared" si="57"/>
        <v>6189.5999999999995</v>
      </c>
      <c r="M77" s="70">
        <f t="shared" ref="M77:X77" si="59">$L$77/12</f>
        <v>515.79999999999995</v>
      </c>
      <c r="N77" s="71">
        <f t="shared" si="59"/>
        <v>515.79999999999995</v>
      </c>
      <c r="O77" s="71">
        <f t="shared" si="59"/>
        <v>515.79999999999995</v>
      </c>
      <c r="P77" s="71">
        <f t="shared" si="59"/>
        <v>515.79999999999995</v>
      </c>
      <c r="Q77" s="71">
        <f t="shared" si="59"/>
        <v>515.79999999999995</v>
      </c>
      <c r="R77" s="71">
        <f t="shared" si="59"/>
        <v>515.79999999999995</v>
      </c>
      <c r="S77" s="71">
        <f t="shared" si="59"/>
        <v>515.79999999999995</v>
      </c>
      <c r="T77" s="71">
        <f t="shared" si="59"/>
        <v>515.79999999999995</v>
      </c>
      <c r="U77" s="71">
        <f t="shared" si="59"/>
        <v>515.79999999999995</v>
      </c>
      <c r="V77" s="71">
        <f t="shared" si="59"/>
        <v>515.79999999999995</v>
      </c>
      <c r="W77" s="71">
        <f t="shared" si="59"/>
        <v>515.79999999999995</v>
      </c>
      <c r="X77" s="71">
        <f t="shared" si="59"/>
        <v>515.79999999999995</v>
      </c>
      <c r="Y77" s="100">
        <f>SUM(M79:X79)</f>
        <v>161344.21</v>
      </c>
      <c r="Z77" s="73" t="b">
        <f>IF(Y77=L79,TRUE,FALSE)</f>
        <v>1</v>
      </c>
      <c r="AA77" s="73"/>
    </row>
    <row r="78" spans="1:27" ht="24.75" customHeight="1" x14ac:dyDescent="0.25">
      <c r="A78" s="17"/>
      <c r="B78" s="17"/>
      <c r="C78" s="17"/>
      <c r="D78" s="255" t="s">
        <v>116</v>
      </c>
      <c r="E78" s="228"/>
      <c r="F78" s="228"/>
      <c r="G78" s="228"/>
      <c r="H78" s="228"/>
      <c r="I78" s="228"/>
      <c r="J78" s="228"/>
      <c r="K78" s="229"/>
      <c r="L78" s="57">
        <f>SUM(L75:L77)</f>
        <v>30789.599999999999</v>
      </c>
      <c r="M78" s="57">
        <f t="shared" ref="M78:X78" si="60">SUM(M75:M77)</f>
        <v>2565.8000000000002</v>
      </c>
      <c r="N78" s="57">
        <f t="shared" si="60"/>
        <v>2565.8000000000002</v>
      </c>
      <c r="O78" s="57">
        <f t="shared" si="60"/>
        <v>2565.8000000000002</v>
      </c>
      <c r="P78" s="57">
        <f t="shared" si="60"/>
        <v>2565.8000000000002</v>
      </c>
      <c r="Q78" s="57">
        <f t="shared" si="60"/>
        <v>2565.8000000000002</v>
      </c>
      <c r="R78" s="57">
        <f t="shared" si="60"/>
        <v>2565.8000000000002</v>
      </c>
      <c r="S78" s="57">
        <f t="shared" si="60"/>
        <v>2565.8000000000002</v>
      </c>
      <c r="T78" s="57">
        <f t="shared" si="60"/>
        <v>2565.8000000000002</v>
      </c>
      <c r="U78" s="57">
        <f t="shared" si="60"/>
        <v>2565.8000000000002</v>
      </c>
      <c r="V78" s="57">
        <f t="shared" si="60"/>
        <v>2565.8000000000002</v>
      </c>
      <c r="W78" s="57">
        <f t="shared" si="60"/>
        <v>2565.8000000000002</v>
      </c>
      <c r="X78" s="57">
        <f t="shared" si="60"/>
        <v>2565.8000000000002</v>
      </c>
      <c r="Y78" s="72"/>
      <c r="Z78" s="73"/>
      <c r="AA78" s="73"/>
    </row>
    <row r="79" spans="1:27" ht="15.75" customHeight="1" x14ac:dyDescent="0.25">
      <c r="A79" s="17"/>
      <c r="B79" s="17"/>
      <c r="C79" s="17"/>
      <c r="D79" s="256" t="s">
        <v>128</v>
      </c>
      <c r="E79" s="228"/>
      <c r="F79" s="228"/>
      <c r="G79" s="228"/>
      <c r="H79" s="228"/>
      <c r="I79" s="228"/>
      <c r="J79" s="228"/>
      <c r="K79" s="229"/>
      <c r="L79" s="101">
        <f>SUM(L26,L34,L37,L48,L57,L64,L74,L78,L31)</f>
        <v>161344.21</v>
      </c>
      <c r="M79" s="101">
        <f>SUM(M78,M74,M64,M57,M48,M37,M34,M31,M26)</f>
        <v>21436.330833333333</v>
      </c>
      <c r="N79" s="101">
        <f t="shared" ref="N79:X79" si="61">SUM(N26,N34,N37,N48,N57,N64,N74,N78)</f>
        <v>13836.020833333332</v>
      </c>
      <c r="O79" s="101">
        <f t="shared" si="61"/>
        <v>13219.930833333332</v>
      </c>
      <c r="P79" s="101">
        <f t="shared" si="61"/>
        <v>11594.440833333334</v>
      </c>
      <c r="Q79" s="101">
        <f t="shared" si="61"/>
        <v>13219.930833333332</v>
      </c>
      <c r="R79" s="101">
        <f t="shared" si="61"/>
        <v>11594.440833333334</v>
      </c>
      <c r="S79" s="101">
        <f t="shared" si="61"/>
        <v>13219.930833333332</v>
      </c>
      <c r="T79" s="101">
        <f t="shared" si="61"/>
        <v>11594.440833333334</v>
      </c>
      <c r="U79" s="101">
        <f t="shared" si="61"/>
        <v>13219.930833333332</v>
      </c>
      <c r="V79" s="101">
        <f t="shared" si="61"/>
        <v>11594.440833333334</v>
      </c>
      <c r="W79" s="101">
        <f t="shared" si="61"/>
        <v>13219.930833333332</v>
      </c>
      <c r="X79" s="101">
        <f t="shared" si="61"/>
        <v>13594.440833333334</v>
      </c>
      <c r="Y79" s="72"/>
      <c r="Z79" s="73"/>
      <c r="AA79" s="73"/>
    </row>
    <row r="80" spans="1:27" ht="15.75" customHeight="1" x14ac:dyDescent="0.25">
      <c r="A80" s="17"/>
      <c r="B80" s="17"/>
      <c r="C80" s="17"/>
      <c r="D80" s="257" t="s">
        <v>129</v>
      </c>
      <c r="E80" s="228"/>
      <c r="F80" s="228"/>
      <c r="G80" s="228"/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8"/>
      <c r="U80" s="228"/>
      <c r="V80" s="228"/>
      <c r="W80" s="228"/>
      <c r="X80" s="265"/>
      <c r="Y80" s="72"/>
      <c r="Z80" s="73"/>
      <c r="AA80" s="73"/>
    </row>
    <row r="81" spans="1:27" ht="15.75" customHeight="1" x14ac:dyDescent="0.25">
      <c r="A81" s="17"/>
      <c r="B81" s="17"/>
      <c r="C81" s="17"/>
      <c r="D81" s="244" t="s">
        <v>130</v>
      </c>
      <c r="E81" s="62" t="s">
        <v>108</v>
      </c>
      <c r="F81" s="86" t="s">
        <v>10</v>
      </c>
      <c r="G81" s="80" t="s">
        <v>111</v>
      </c>
      <c r="H81" s="64" t="s">
        <v>109</v>
      </c>
      <c r="I81" s="66">
        <v>1</v>
      </c>
      <c r="J81" s="67">
        <v>102</v>
      </c>
      <c r="K81" s="68">
        <f>'Planilha para vinculação'!F21</f>
        <v>12.6</v>
      </c>
      <c r="L81" s="69">
        <f>I81*J81*K81</f>
        <v>1285.2</v>
      </c>
      <c r="M81" s="70">
        <f t="shared" ref="M81:M91" si="62">L81/6</f>
        <v>214.20000000000002</v>
      </c>
      <c r="N81" s="71"/>
      <c r="O81" s="70">
        <f t="shared" ref="O81:O91" si="63">L81/6</f>
        <v>214.20000000000002</v>
      </c>
      <c r="P81" s="71"/>
      <c r="Q81" s="70">
        <f t="shared" ref="Q81:Q91" si="64">L81/6</f>
        <v>214.20000000000002</v>
      </c>
      <c r="R81" s="71"/>
      <c r="S81" s="70">
        <f t="shared" ref="S81:S91" si="65">L81/6</f>
        <v>214.20000000000002</v>
      </c>
      <c r="T81" s="71"/>
      <c r="U81" s="70">
        <f t="shared" ref="U81:U91" si="66">L81/6</f>
        <v>214.20000000000002</v>
      </c>
      <c r="V81" s="71"/>
      <c r="W81" s="70">
        <f t="shared" ref="W81:W91" si="67">L81/6</f>
        <v>214.20000000000002</v>
      </c>
      <c r="X81" s="71"/>
      <c r="Y81" s="72"/>
      <c r="Z81" s="73"/>
      <c r="AA81" s="73"/>
    </row>
    <row r="82" spans="1:27" ht="15.75" customHeight="1" x14ac:dyDescent="0.25">
      <c r="A82" s="17"/>
      <c r="B82" s="17"/>
      <c r="C82" s="17"/>
      <c r="D82" s="245"/>
      <c r="E82" s="74" t="s">
        <v>110</v>
      </c>
      <c r="F82" s="86" t="s">
        <v>10</v>
      </c>
      <c r="G82" s="80" t="s">
        <v>111</v>
      </c>
      <c r="H82" s="64" t="s">
        <v>109</v>
      </c>
      <c r="I82" s="66">
        <v>1</v>
      </c>
      <c r="J82" s="67">
        <v>180</v>
      </c>
      <c r="K82" s="68">
        <f>'Planilha para vinculação'!F22</f>
        <v>25.79</v>
      </c>
      <c r="L82" s="69">
        <f t="shared" ref="L82:L91" si="68">I82*J82*K82</f>
        <v>4642.2</v>
      </c>
      <c r="M82" s="70">
        <f t="shared" si="62"/>
        <v>773.69999999999993</v>
      </c>
      <c r="N82" s="71"/>
      <c r="O82" s="70">
        <f t="shared" si="63"/>
        <v>773.69999999999993</v>
      </c>
      <c r="P82" s="71"/>
      <c r="Q82" s="70">
        <f t="shared" si="64"/>
        <v>773.69999999999993</v>
      </c>
      <c r="R82" s="71"/>
      <c r="S82" s="70">
        <f t="shared" si="65"/>
        <v>773.69999999999993</v>
      </c>
      <c r="T82" s="71"/>
      <c r="U82" s="70">
        <f t="shared" si="66"/>
        <v>773.69999999999993</v>
      </c>
      <c r="V82" s="71"/>
      <c r="W82" s="70">
        <f t="shared" si="67"/>
        <v>773.69999999999993</v>
      </c>
      <c r="X82" s="71"/>
      <c r="Y82" s="72"/>
      <c r="Z82" s="73"/>
      <c r="AA82" s="73"/>
    </row>
    <row r="83" spans="1:27" ht="15.75" customHeight="1" x14ac:dyDescent="0.25">
      <c r="A83" s="17"/>
      <c r="B83" s="17"/>
      <c r="C83" s="17"/>
      <c r="D83" s="245"/>
      <c r="E83" s="102" t="s">
        <v>371</v>
      </c>
      <c r="F83" s="76" t="s">
        <v>7</v>
      </c>
      <c r="G83" s="80" t="s">
        <v>111</v>
      </c>
      <c r="H83" s="64" t="s">
        <v>109</v>
      </c>
      <c r="I83" s="64">
        <v>6</v>
      </c>
      <c r="J83" s="64">
        <v>8</v>
      </c>
      <c r="K83" s="68">
        <f>'Planilha para vinculação'!$F$13</f>
        <v>50</v>
      </c>
      <c r="L83" s="69">
        <f t="shared" si="68"/>
        <v>2400</v>
      </c>
      <c r="M83" s="70">
        <f t="shared" si="62"/>
        <v>400</v>
      </c>
      <c r="N83" s="103"/>
      <c r="O83" s="70">
        <f t="shared" si="63"/>
        <v>400</v>
      </c>
      <c r="P83" s="103"/>
      <c r="Q83" s="70">
        <f t="shared" si="64"/>
        <v>400</v>
      </c>
      <c r="R83" s="71"/>
      <c r="S83" s="70">
        <f t="shared" si="65"/>
        <v>400</v>
      </c>
      <c r="T83" s="71"/>
      <c r="U83" s="70">
        <f t="shared" si="66"/>
        <v>400</v>
      </c>
      <c r="V83" s="71"/>
      <c r="W83" s="70">
        <f t="shared" si="67"/>
        <v>400</v>
      </c>
      <c r="X83" s="71"/>
      <c r="Y83" s="72"/>
      <c r="Z83" s="73"/>
      <c r="AA83" s="73"/>
    </row>
    <row r="84" spans="1:27" ht="21.75" customHeight="1" x14ac:dyDescent="0.25">
      <c r="A84" s="104"/>
      <c r="B84" s="17"/>
      <c r="C84" s="17"/>
      <c r="D84" s="245"/>
      <c r="E84" s="183" t="s">
        <v>413</v>
      </c>
      <c r="F84" s="76" t="s">
        <v>11</v>
      </c>
      <c r="G84" s="80" t="s">
        <v>111</v>
      </c>
      <c r="H84" s="64" t="s">
        <v>115</v>
      </c>
      <c r="I84" s="66">
        <v>6</v>
      </c>
      <c r="J84" s="66">
        <v>25</v>
      </c>
      <c r="K84" s="91">
        <f>'Planilha para vinculação'!$F$35</f>
        <v>0.61</v>
      </c>
      <c r="L84" s="69">
        <f t="shared" si="68"/>
        <v>91.5</v>
      </c>
      <c r="M84" s="70">
        <f t="shared" si="62"/>
        <v>15.25</v>
      </c>
      <c r="N84" s="71"/>
      <c r="O84" s="70">
        <f t="shared" si="63"/>
        <v>15.25</v>
      </c>
      <c r="P84" s="71"/>
      <c r="Q84" s="70">
        <f t="shared" si="64"/>
        <v>15.25</v>
      </c>
      <c r="R84" s="71"/>
      <c r="S84" s="70">
        <f t="shared" si="65"/>
        <v>15.25</v>
      </c>
      <c r="T84" s="71"/>
      <c r="U84" s="70">
        <f t="shared" si="66"/>
        <v>15.25</v>
      </c>
      <c r="V84" s="71"/>
      <c r="W84" s="70">
        <f t="shared" si="67"/>
        <v>15.25</v>
      </c>
      <c r="X84" s="71"/>
      <c r="Y84" s="72"/>
      <c r="Z84" s="73"/>
      <c r="AA84" s="73"/>
    </row>
    <row r="85" spans="1:27" ht="15.75" customHeight="1" x14ac:dyDescent="0.25">
      <c r="A85" s="17"/>
      <c r="B85" s="17"/>
      <c r="C85" s="17"/>
      <c r="D85" s="245"/>
      <c r="E85" s="184" t="s">
        <v>414</v>
      </c>
      <c r="F85" s="76" t="s">
        <v>11</v>
      </c>
      <c r="G85" s="80" t="s">
        <v>111</v>
      </c>
      <c r="H85" s="64" t="s">
        <v>115</v>
      </c>
      <c r="I85" s="66">
        <v>6</v>
      </c>
      <c r="J85" s="66">
        <v>20</v>
      </c>
      <c r="K85" s="68">
        <f>'Planilha para vinculação'!$F$26</f>
        <v>1.21</v>
      </c>
      <c r="L85" s="69">
        <f t="shared" si="68"/>
        <v>145.19999999999999</v>
      </c>
      <c r="M85" s="70">
        <f t="shared" si="62"/>
        <v>24.2</v>
      </c>
      <c r="N85" s="71"/>
      <c r="O85" s="70">
        <f t="shared" si="63"/>
        <v>24.2</v>
      </c>
      <c r="P85" s="71"/>
      <c r="Q85" s="70">
        <f t="shared" si="64"/>
        <v>24.2</v>
      </c>
      <c r="R85" s="71"/>
      <c r="S85" s="70">
        <f t="shared" si="65"/>
        <v>24.2</v>
      </c>
      <c r="T85" s="71"/>
      <c r="U85" s="70">
        <f t="shared" si="66"/>
        <v>24.2</v>
      </c>
      <c r="V85" s="71"/>
      <c r="W85" s="70">
        <f t="shared" si="67"/>
        <v>24.2</v>
      </c>
      <c r="X85" s="71"/>
      <c r="Y85" s="72"/>
      <c r="Z85" s="73"/>
      <c r="AA85" s="73"/>
    </row>
    <row r="86" spans="1:27" ht="15.75" customHeight="1" x14ac:dyDescent="0.25">
      <c r="A86" s="17"/>
      <c r="B86" s="17"/>
      <c r="C86" s="17"/>
      <c r="D86" s="245"/>
      <c r="E86" s="139" t="s">
        <v>120</v>
      </c>
      <c r="F86" s="76" t="s">
        <v>11</v>
      </c>
      <c r="G86" s="80" t="s">
        <v>111</v>
      </c>
      <c r="H86" s="64" t="s">
        <v>115</v>
      </c>
      <c r="I86" s="64">
        <v>6</v>
      </c>
      <c r="J86" s="65">
        <v>153</v>
      </c>
      <c r="K86" s="68">
        <f>'Planilha para vinculação'!$F$31</f>
        <v>0.13</v>
      </c>
      <c r="L86" s="69">
        <f t="shared" si="68"/>
        <v>119.34</v>
      </c>
      <c r="M86" s="70">
        <f t="shared" si="62"/>
        <v>19.89</v>
      </c>
      <c r="N86" s="71"/>
      <c r="O86" s="70">
        <f t="shared" si="63"/>
        <v>19.89</v>
      </c>
      <c r="P86" s="71"/>
      <c r="Q86" s="70">
        <f t="shared" si="64"/>
        <v>19.89</v>
      </c>
      <c r="R86" s="71"/>
      <c r="S86" s="70">
        <f t="shared" si="65"/>
        <v>19.89</v>
      </c>
      <c r="T86" s="71"/>
      <c r="U86" s="70">
        <f t="shared" si="66"/>
        <v>19.89</v>
      </c>
      <c r="V86" s="71"/>
      <c r="W86" s="70">
        <f t="shared" si="67"/>
        <v>19.89</v>
      </c>
      <c r="X86" s="71"/>
      <c r="Y86" s="72"/>
      <c r="Z86" s="73"/>
      <c r="AA86" s="73"/>
    </row>
    <row r="87" spans="1:27" ht="12.75" customHeight="1" x14ac:dyDescent="0.25">
      <c r="A87" s="17"/>
      <c r="B87" s="17"/>
      <c r="C87" s="17"/>
      <c r="D87" s="245"/>
      <c r="E87" s="62" t="s">
        <v>121</v>
      </c>
      <c r="F87" s="76" t="s">
        <v>11</v>
      </c>
      <c r="G87" s="80" t="s">
        <v>111</v>
      </c>
      <c r="H87" s="64" t="s">
        <v>115</v>
      </c>
      <c r="I87" s="64">
        <v>6</v>
      </c>
      <c r="J87" s="65">
        <v>5</v>
      </c>
      <c r="K87" s="68">
        <f>'Planilha para vinculação'!$F$40</f>
        <v>12</v>
      </c>
      <c r="L87" s="69">
        <f t="shared" si="68"/>
        <v>360</v>
      </c>
      <c r="M87" s="70">
        <f t="shared" si="62"/>
        <v>60</v>
      </c>
      <c r="N87" s="71"/>
      <c r="O87" s="70">
        <f t="shared" si="63"/>
        <v>60</v>
      </c>
      <c r="P87" s="71"/>
      <c r="Q87" s="70">
        <f t="shared" si="64"/>
        <v>60</v>
      </c>
      <c r="R87" s="71"/>
      <c r="S87" s="70">
        <f t="shared" si="65"/>
        <v>60</v>
      </c>
      <c r="T87" s="71"/>
      <c r="U87" s="70">
        <f t="shared" si="66"/>
        <v>60</v>
      </c>
      <c r="V87" s="71"/>
      <c r="W87" s="70">
        <f t="shared" si="67"/>
        <v>60</v>
      </c>
      <c r="X87" s="71"/>
      <c r="Y87" s="72"/>
      <c r="Z87" s="73"/>
      <c r="AA87" s="73"/>
    </row>
    <row r="88" spans="1:27" ht="15.75" customHeight="1" x14ac:dyDescent="0.25">
      <c r="A88" s="17"/>
      <c r="B88" s="17"/>
      <c r="C88" s="17"/>
      <c r="D88" s="245"/>
      <c r="E88" s="62" t="s">
        <v>122</v>
      </c>
      <c r="F88" s="76" t="s">
        <v>11</v>
      </c>
      <c r="G88" s="80" t="s">
        <v>111</v>
      </c>
      <c r="H88" s="64" t="s">
        <v>115</v>
      </c>
      <c r="I88" s="64">
        <v>6</v>
      </c>
      <c r="J88" s="65">
        <v>20</v>
      </c>
      <c r="K88" s="68">
        <f>'Planilha para vinculação'!$F$39</f>
        <v>4</v>
      </c>
      <c r="L88" s="69">
        <f t="shared" si="68"/>
        <v>480</v>
      </c>
      <c r="M88" s="70">
        <f t="shared" si="62"/>
        <v>80</v>
      </c>
      <c r="N88" s="71"/>
      <c r="O88" s="70">
        <f t="shared" si="63"/>
        <v>80</v>
      </c>
      <c r="P88" s="71"/>
      <c r="Q88" s="70">
        <f t="shared" si="64"/>
        <v>80</v>
      </c>
      <c r="R88" s="71"/>
      <c r="S88" s="70">
        <f t="shared" si="65"/>
        <v>80</v>
      </c>
      <c r="T88" s="71"/>
      <c r="U88" s="70">
        <f t="shared" si="66"/>
        <v>80</v>
      </c>
      <c r="V88" s="71"/>
      <c r="W88" s="70">
        <f t="shared" si="67"/>
        <v>80</v>
      </c>
      <c r="X88" s="71"/>
      <c r="Y88" s="72"/>
      <c r="Z88" s="73"/>
      <c r="AA88" s="73"/>
    </row>
    <row r="89" spans="1:27" ht="15.75" customHeight="1" x14ac:dyDescent="0.25">
      <c r="A89" s="17"/>
      <c r="B89" s="17"/>
      <c r="C89" s="17"/>
      <c r="D89" s="245"/>
      <c r="E89" s="62" t="s">
        <v>27</v>
      </c>
      <c r="F89" s="76" t="s">
        <v>11</v>
      </c>
      <c r="G89" s="80" t="s">
        <v>111</v>
      </c>
      <c r="H89" s="65" t="s">
        <v>115</v>
      </c>
      <c r="I89" s="64">
        <v>6</v>
      </c>
      <c r="J89" s="64">
        <v>2</v>
      </c>
      <c r="K89" s="68">
        <f>'Planilha para vinculação'!$F$66</f>
        <v>18.88</v>
      </c>
      <c r="L89" s="69">
        <f t="shared" si="68"/>
        <v>226.56</v>
      </c>
      <c r="M89" s="70">
        <f t="shared" si="62"/>
        <v>37.76</v>
      </c>
      <c r="N89" s="71"/>
      <c r="O89" s="70">
        <f t="shared" si="63"/>
        <v>37.76</v>
      </c>
      <c r="P89" s="71"/>
      <c r="Q89" s="70">
        <f t="shared" si="64"/>
        <v>37.76</v>
      </c>
      <c r="R89" s="71"/>
      <c r="S89" s="70">
        <f t="shared" si="65"/>
        <v>37.76</v>
      </c>
      <c r="T89" s="71"/>
      <c r="U89" s="70">
        <f t="shared" si="66"/>
        <v>37.76</v>
      </c>
      <c r="V89" s="71"/>
      <c r="W89" s="70">
        <f t="shared" si="67"/>
        <v>37.76</v>
      </c>
      <c r="X89" s="71"/>
      <c r="Y89" s="72"/>
      <c r="Z89" s="73"/>
      <c r="AA89" s="73"/>
    </row>
    <row r="90" spans="1:27" ht="15.75" customHeight="1" x14ac:dyDescent="0.25">
      <c r="A90" s="17"/>
      <c r="B90" s="17"/>
      <c r="C90" s="17"/>
      <c r="D90" s="245"/>
      <c r="E90" s="92" t="s">
        <v>123</v>
      </c>
      <c r="F90" s="76" t="s">
        <v>11</v>
      </c>
      <c r="G90" s="80" t="s">
        <v>111</v>
      </c>
      <c r="H90" s="65" t="s">
        <v>114</v>
      </c>
      <c r="I90" s="64">
        <v>6</v>
      </c>
      <c r="J90" s="64">
        <v>20</v>
      </c>
      <c r="K90" s="68">
        <f>'Verba_Kit Pedagogico'!H20</f>
        <v>10.489999999999998</v>
      </c>
      <c r="L90" s="69">
        <f t="shared" si="68"/>
        <v>1258.7999999999997</v>
      </c>
      <c r="M90" s="70">
        <f t="shared" si="62"/>
        <v>209.79999999999995</v>
      </c>
      <c r="N90" s="71"/>
      <c r="O90" s="70">
        <f t="shared" si="63"/>
        <v>209.79999999999995</v>
      </c>
      <c r="P90" s="71"/>
      <c r="Q90" s="70">
        <f t="shared" si="64"/>
        <v>209.79999999999995</v>
      </c>
      <c r="R90" s="71"/>
      <c r="S90" s="70">
        <f t="shared" si="65"/>
        <v>209.79999999999995</v>
      </c>
      <c r="T90" s="71"/>
      <c r="U90" s="70">
        <f t="shared" si="66"/>
        <v>209.79999999999995</v>
      </c>
      <c r="V90" s="71"/>
      <c r="W90" s="70">
        <f t="shared" si="67"/>
        <v>209.79999999999995</v>
      </c>
      <c r="X90" s="71"/>
      <c r="Y90" s="100">
        <f>SUM(M92:X92)</f>
        <v>11714.4</v>
      </c>
      <c r="Z90" s="73" t="b">
        <f>IF(Y90=L92,TRUE,FALSE)</f>
        <v>1</v>
      </c>
      <c r="AA90" s="73"/>
    </row>
    <row r="91" spans="1:27" ht="15.75" customHeight="1" x14ac:dyDescent="0.25">
      <c r="A91" s="17"/>
      <c r="B91" s="17"/>
      <c r="C91" s="17"/>
      <c r="D91" s="246"/>
      <c r="E91" s="62" t="s">
        <v>124</v>
      </c>
      <c r="F91" s="76" t="s">
        <v>11</v>
      </c>
      <c r="G91" s="80" t="s">
        <v>111</v>
      </c>
      <c r="H91" s="65" t="s">
        <v>125</v>
      </c>
      <c r="I91" s="64">
        <v>6</v>
      </c>
      <c r="J91" s="64">
        <v>20</v>
      </c>
      <c r="K91" s="68">
        <f>'Kit lanche'!E15</f>
        <v>5.88</v>
      </c>
      <c r="L91" s="69">
        <f t="shared" si="68"/>
        <v>705.6</v>
      </c>
      <c r="M91" s="70">
        <f t="shared" si="62"/>
        <v>117.60000000000001</v>
      </c>
      <c r="N91" s="71"/>
      <c r="O91" s="70">
        <f t="shared" si="63"/>
        <v>117.60000000000001</v>
      </c>
      <c r="P91" s="71"/>
      <c r="Q91" s="70">
        <f t="shared" si="64"/>
        <v>117.60000000000001</v>
      </c>
      <c r="R91" s="71"/>
      <c r="S91" s="70">
        <f t="shared" si="65"/>
        <v>117.60000000000001</v>
      </c>
      <c r="T91" s="71"/>
      <c r="U91" s="70">
        <f t="shared" si="66"/>
        <v>117.60000000000001</v>
      </c>
      <c r="V91" s="71"/>
      <c r="W91" s="70">
        <f t="shared" si="67"/>
        <v>117.60000000000001</v>
      </c>
      <c r="X91" s="71"/>
      <c r="Y91" s="72"/>
      <c r="Z91" s="73"/>
      <c r="AA91" s="73"/>
    </row>
    <row r="92" spans="1:27" ht="15.75" customHeight="1" x14ac:dyDescent="0.25">
      <c r="A92" s="17"/>
      <c r="B92" s="17"/>
      <c r="C92" s="17"/>
      <c r="D92" s="255" t="s">
        <v>116</v>
      </c>
      <c r="E92" s="228"/>
      <c r="F92" s="228"/>
      <c r="G92" s="228"/>
      <c r="H92" s="228"/>
      <c r="I92" s="228"/>
      <c r="J92" s="228"/>
      <c r="K92" s="229"/>
      <c r="L92" s="57">
        <f>SUM(L81:L91)</f>
        <v>11714.4</v>
      </c>
      <c r="M92" s="79">
        <f t="shared" ref="M92:X92" si="69">SUM(M81:M91)</f>
        <v>1952.4</v>
      </c>
      <c r="N92" s="56">
        <f t="shared" si="69"/>
        <v>0</v>
      </c>
      <c r="O92" s="56">
        <f t="shared" si="69"/>
        <v>1952.4</v>
      </c>
      <c r="P92" s="56">
        <f t="shared" si="69"/>
        <v>0</v>
      </c>
      <c r="Q92" s="56">
        <f t="shared" si="69"/>
        <v>1952.4</v>
      </c>
      <c r="R92" s="56">
        <f t="shared" si="69"/>
        <v>0</v>
      </c>
      <c r="S92" s="56">
        <f t="shared" si="69"/>
        <v>1952.4</v>
      </c>
      <c r="T92" s="56">
        <f t="shared" si="69"/>
        <v>0</v>
      </c>
      <c r="U92" s="56">
        <f t="shared" si="69"/>
        <v>1952.4</v>
      </c>
      <c r="V92" s="56">
        <f t="shared" si="69"/>
        <v>0</v>
      </c>
      <c r="W92" s="56">
        <f t="shared" si="69"/>
        <v>1952.4</v>
      </c>
      <c r="X92" s="56">
        <f t="shared" si="69"/>
        <v>0</v>
      </c>
      <c r="Y92" s="72"/>
      <c r="Z92" s="73"/>
      <c r="AA92" s="73"/>
    </row>
    <row r="93" spans="1:27" ht="15.75" customHeight="1" x14ac:dyDescent="0.25">
      <c r="A93" s="17"/>
      <c r="B93" s="17"/>
      <c r="C93" s="17"/>
      <c r="D93" s="244" t="s">
        <v>62</v>
      </c>
      <c r="E93" s="62" t="s">
        <v>108</v>
      </c>
      <c r="F93" s="86" t="s">
        <v>10</v>
      </c>
      <c r="G93" s="80" t="s">
        <v>111</v>
      </c>
      <c r="H93" s="64" t="s">
        <v>109</v>
      </c>
      <c r="I93" s="64">
        <v>1</v>
      </c>
      <c r="J93" s="67">
        <v>102</v>
      </c>
      <c r="K93" s="68">
        <f>'Planilha para vinculação'!F21</f>
        <v>12.6</v>
      </c>
      <c r="L93" s="69">
        <f>I93*J93*K93</f>
        <v>1285.2</v>
      </c>
      <c r="M93" s="105"/>
      <c r="N93" s="71">
        <f t="shared" ref="N93:N100" si="70">L93/6</f>
        <v>214.20000000000002</v>
      </c>
      <c r="O93" s="106"/>
      <c r="P93" s="71">
        <f t="shared" ref="P93:P100" si="71">L93/6</f>
        <v>214.20000000000002</v>
      </c>
      <c r="Q93" s="71"/>
      <c r="R93" s="71">
        <f t="shared" ref="R93:R100" si="72">L93/6</f>
        <v>214.20000000000002</v>
      </c>
      <c r="S93" s="106"/>
      <c r="T93" s="71">
        <f t="shared" ref="T93:T100" si="73">L93/6</f>
        <v>214.20000000000002</v>
      </c>
      <c r="U93" s="71"/>
      <c r="V93" s="71">
        <f t="shared" ref="V93:V100" si="74">L93/6</f>
        <v>214.20000000000002</v>
      </c>
      <c r="W93" s="71"/>
      <c r="X93" s="71">
        <f t="shared" ref="X93:X100" si="75">L93/6</f>
        <v>214.20000000000002</v>
      </c>
      <c r="Y93" s="72"/>
      <c r="Z93" s="73"/>
      <c r="AA93" s="73"/>
    </row>
    <row r="94" spans="1:27" ht="12.75" customHeight="1" x14ac:dyDescent="0.25">
      <c r="A94" s="17"/>
      <c r="B94" s="17"/>
      <c r="C94" s="17"/>
      <c r="D94" s="245"/>
      <c r="E94" s="74" t="s">
        <v>110</v>
      </c>
      <c r="F94" s="86" t="s">
        <v>10</v>
      </c>
      <c r="G94" s="80" t="s">
        <v>111</v>
      </c>
      <c r="H94" s="64" t="s">
        <v>109</v>
      </c>
      <c r="I94" s="64">
        <v>1</v>
      </c>
      <c r="J94" s="67">
        <v>180</v>
      </c>
      <c r="K94" s="68">
        <f>'Planilha para vinculação'!F22</f>
        <v>25.79</v>
      </c>
      <c r="L94" s="69">
        <f t="shared" ref="L94:L100" si="76">I94*J94*K94</f>
        <v>4642.2</v>
      </c>
      <c r="M94" s="70"/>
      <c r="N94" s="71">
        <f t="shared" si="70"/>
        <v>773.69999999999993</v>
      </c>
      <c r="O94" s="71"/>
      <c r="P94" s="71">
        <f t="shared" si="71"/>
        <v>773.69999999999993</v>
      </c>
      <c r="Q94" s="71"/>
      <c r="R94" s="71">
        <f t="shared" si="72"/>
        <v>773.69999999999993</v>
      </c>
      <c r="S94" s="71"/>
      <c r="T94" s="71">
        <f t="shared" si="73"/>
        <v>773.69999999999993</v>
      </c>
      <c r="U94" s="71"/>
      <c r="V94" s="71">
        <f t="shared" si="74"/>
        <v>773.69999999999993</v>
      </c>
      <c r="W94" s="71"/>
      <c r="X94" s="71">
        <f t="shared" si="75"/>
        <v>773.69999999999993</v>
      </c>
      <c r="Y94" s="72"/>
      <c r="Z94" s="73"/>
      <c r="AA94" s="73"/>
    </row>
    <row r="95" spans="1:27" ht="20.25" customHeight="1" x14ac:dyDescent="0.25">
      <c r="A95" s="17"/>
      <c r="B95" s="17"/>
      <c r="C95" s="17"/>
      <c r="D95" s="245"/>
      <c r="E95" s="184" t="s">
        <v>414</v>
      </c>
      <c r="F95" s="76" t="s">
        <v>11</v>
      </c>
      <c r="G95" s="80" t="s">
        <v>111</v>
      </c>
      <c r="H95" s="64" t="s">
        <v>115</v>
      </c>
      <c r="I95" s="64">
        <v>6</v>
      </c>
      <c r="J95" s="64">
        <v>20</v>
      </c>
      <c r="K95" s="68">
        <f>'Planilha para vinculação'!$F$26</f>
        <v>1.21</v>
      </c>
      <c r="L95" s="69">
        <f t="shared" si="76"/>
        <v>145.19999999999999</v>
      </c>
      <c r="M95" s="70"/>
      <c r="N95" s="71">
        <f t="shared" si="70"/>
        <v>24.2</v>
      </c>
      <c r="O95" s="71"/>
      <c r="P95" s="71">
        <f t="shared" si="71"/>
        <v>24.2</v>
      </c>
      <c r="Q95" s="71"/>
      <c r="R95" s="71">
        <f t="shared" si="72"/>
        <v>24.2</v>
      </c>
      <c r="S95" s="71"/>
      <c r="T95" s="71">
        <f t="shared" si="73"/>
        <v>24.2</v>
      </c>
      <c r="U95" s="71"/>
      <c r="V95" s="71">
        <f t="shared" si="74"/>
        <v>24.2</v>
      </c>
      <c r="W95" s="71"/>
      <c r="X95" s="71">
        <f t="shared" si="75"/>
        <v>24.2</v>
      </c>
      <c r="Y95" s="72"/>
      <c r="Z95" s="73"/>
      <c r="AA95" s="73"/>
    </row>
    <row r="96" spans="1:27" ht="21.75" customHeight="1" x14ac:dyDescent="0.25">
      <c r="A96" s="17"/>
      <c r="B96" s="17"/>
      <c r="C96" s="17"/>
      <c r="D96" s="245"/>
      <c r="E96" s="62" t="s">
        <v>121</v>
      </c>
      <c r="F96" s="76" t="s">
        <v>11</v>
      </c>
      <c r="G96" s="80" t="s">
        <v>111</v>
      </c>
      <c r="H96" s="64" t="s">
        <v>115</v>
      </c>
      <c r="I96" s="64">
        <v>6</v>
      </c>
      <c r="J96" s="64">
        <v>5</v>
      </c>
      <c r="K96" s="68">
        <f>'Planilha para vinculação'!$F$40</f>
        <v>12</v>
      </c>
      <c r="L96" s="69">
        <f t="shared" si="76"/>
        <v>360</v>
      </c>
      <c r="M96" s="70"/>
      <c r="N96" s="71">
        <f t="shared" si="70"/>
        <v>60</v>
      </c>
      <c r="O96" s="71"/>
      <c r="P96" s="71">
        <f t="shared" si="71"/>
        <v>60</v>
      </c>
      <c r="Q96" s="71"/>
      <c r="R96" s="71">
        <f t="shared" si="72"/>
        <v>60</v>
      </c>
      <c r="S96" s="71"/>
      <c r="T96" s="71">
        <f t="shared" si="73"/>
        <v>60</v>
      </c>
      <c r="U96" s="71"/>
      <c r="V96" s="71">
        <f t="shared" si="74"/>
        <v>60</v>
      </c>
      <c r="W96" s="71"/>
      <c r="X96" s="71">
        <f t="shared" si="75"/>
        <v>60</v>
      </c>
      <c r="Y96" s="72"/>
      <c r="Z96" s="73"/>
      <c r="AA96" s="73"/>
    </row>
    <row r="97" spans="1:27" ht="78.75" customHeight="1" x14ac:dyDescent="0.25">
      <c r="A97" s="17"/>
      <c r="B97" s="17"/>
      <c r="C97" s="17"/>
      <c r="D97" s="245"/>
      <c r="E97" s="62" t="s">
        <v>122</v>
      </c>
      <c r="F97" s="76" t="s">
        <v>11</v>
      </c>
      <c r="G97" s="80" t="s">
        <v>111</v>
      </c>
      <c r="H97" s="65" t="s">
        <v>115</v>
      </c>
      <c r="I97" s="64">
        <v>6</v>
      </c>
      <c r="J97" s="64">
        <v>35</v>
      </c>
      <c r="K97" s="68">
        <f>'Planilha para vinculação'!$F$39</f>
        <v>4</v>
      </c>
      <c r="L97" s="69">
        <f t="shared" si="76"/>
        <v>840</v>
      </c>
      <c r="M97" s="70"/>
      <c r="N97" s="71">
        <f t="shared" si="70"/>
        <v>140</v>
      </c>
      <c r="O97" s="71"/>
      <c r="P97" s="71">
        <f t="shared" si="71"/>
        <v>140</v>
      </c>
      <c r="Q97" s="71"/>
      <c r="R97" s="71">
        <f t="shared" si="72"/>
        <v>140</v>
      </c>
      <c r="S97" s="71"/>
      <c r="T97" s="71">
        <f t="shared" si="73"/>
        <v>140</v>
      </c>
      <c r="U97" s="71"/>
      <c r="V97" s="71">
        <f t="shared" si="74"/>
        <v>140</v>
      </c>
      <c r="W97" s="71"/>
      <c r="X97" s="71">
        <f t="shared" si="75"/>
        <v>140</v>
      </c>
      <c r="Y97" s="72"/>
      <c r="Z97" s="73"/>
      <c r="AA97" s="73"/>
    </row>
    <row r="98" spans="1:27" ht="15.75" customHeight="1" x14ac:dyDescent="0.25">
      <c r="A98" s="17"/>
      <c r="B98" s="17"/>
      <c r="C98" s="17"/>
      <c r="D98" s="245"/>
      <c r="E98" s="62" t="s">
        <v>127</v>
      </c>
      <c r="F98" s="76" t="s">
        <v>11</v>
      </c>
      <c r="G98" s="80" t="s">
        <v>111</v>
      </c>
      <c r="H98" s="64" t="s">
        <v>115</v>
      </c>
      <c r="I98" s="64">
        <v>6</v>
      </c>
      <c r="J98" s="64">
        <v>35</v>
      </c>
      <c r="K98" s="68">
        <f>'Kit lanche'!E15</f>
        <v>5.88</v>
      </c>
      <c r="L98" s="69">
        <f t="shared" si="76"/>
        <v>1234.8</v>
      </c>
      <c r="M98" s="70"/>
      <c r="N98" s="71">
        <f t="shared" si="70"/>
        <v>205.79999999999998</v>
      </c>
      <c r="O98" s="71"/>
      <c r="P98" s="71">
        <f t="shared" si="71"/>
        <v>205.79999999999998</v>
      </c>
      <c r="Q98" s="71"/>
      <c r="R98" s="71">
        <f t="shared" si="72"/>
        <v>205.79999999999998</v>
      </c>
      <c r="S98" s="71"/>
      <c r="T98" s="71">
        <f t="shared" si="73"/>
        <v>205.79999999999998</v>
      </c>
      <c r="U98" s="71"/>
      <c r="V98" s="71">
        <f t="shared" si="74"/>
        <v>205.79999999999998</v>
      </c>
      <c r="W98" s="71"/>
      <c r="X98" s="71">
        <f t="shared" si="75"/>
        <v>205.79999999999998</v>
      </c>
      <c r="Y98" s="72"/>
      <c r="Z98" s="73"/>
      <c r="AA98" s="73"/>
    </row>
    <row r="99" spans="1:27" ht="15.75" customHeight="1" x14ac:dyDescent="0.25">
      <c r="A99" s="17"/>
      <c r="B99" s="17"/>
      <c r="C99" s="17"/>
      <c r="D99" s="245"/>
      <c r="E99" s="62" t="s">
        <v>123</v>
      </c>
      <c r="F99" s="76" t="s">
        <v>11</v>
      </c>
      <c r="G99" s="80" t="s">
        <v>111</v>
      </c>
      <c r="H99" s="65" t="s">
        <v>114</v>
      </c>
      <c r="I99" s="64">
        <v>6</v>
      </c>
      <c r="J99" s="64">
        <v>35</v>
      </c>
      <c r="K99" s="68">
        <f>'Verba_Kit Pedagogico'!H20</f>
        <v>10.489999999999998</v>
      </c>
      <c r="L99" s="69">
        <f t="shared" si="76"/>
        <v>2202.8999999999996</v>
      </c>
      <c r="M99" s="70"/>
      <c r="N99" s="71">
        <f t="shared" si="70"/>
        <v>367.14999999999992</v>
      </c>
      <c r="O99" s="71"/>
      <c r="P99" s="71">
        <f t="shared" si="71"/>
        <v>367.14999999999992</v>
      </c>
      <c r="Q99" s="71"/>
      <c r="R99" s="71">
        <f t="shared" si="72"/>
        <v>367.14999999999992</v>
      </c>
      <c r="S99" s="71"/>
      <c r="T99" s="71">
        <f t="shared" si="73"/>
        <v>367.14999999999992</v>
      </c>
      <c r="U99" s="71"/>
      <c r="V99" s="71">
        <f t="shared" si="74"/>
        <v>367.14999999999992</v>
      </c>
      <c r="W99" s="71"/>
      <c r="X99" s="71">
        <f t="shared" si="75"/>
        <v>367.14999999999992</v>
      </c>
      <c r="Y99" s="100">
        <f>SUM(M101:X101)</f>
        <v>10856.7</v>
      </c>
      <c r="Z99" s="73" t="b">
        <f>IF(Y99=L101,TRUE,FALSE)</f>
        <v>1</v>
      </c>
      <c r="AA99" s="73"/>
    </row>
    <row r="100" spans="1:27" ht="15.75" customHeight="1" x14ac:dyDescent="0.25">
      <c r="A100" s="17"/>
      <c r="B100" s="17"/>
      <c r="C100" s="17"/>
      <c r="D100" s="246"/>
      <c r="E100" s="90" t="s">
        <v>22</v>
      </c>
      <c r="F100" s="76" t="s">
        <v>11</v>
      </c>
      <c r="G100" s="80" t="s">
        <v>111</v>
      </c>
      <c r="H100" s="64" t="s">
        <v>115</v>
      </c>
      <c r="I100" s="64">
        <v>6</v>
      </c>
      <c r="J100" s="64">
        <v>40</v>
      </c>
      <c r="K100" s="91">
        <f>'Planilha para vinculação'!$F$35</f>
        <v>0.61</v>
      </c>
      <c r="L100" s="69">
        <f t="shared" si="76"/>
        <v>146.4</v>
      </c>
      <c r="M100" s="70"/>
      <c r="N100" s="71">
        <f t="shared" si="70"/>
        <v>24.400000000000002</v>
      </c>
      <c r="O100" s="71"/>
      <c r="P100" s="71">
        <f t="shared" si="71"/>
        <v>24.400000000000002</v>
      </c>
      <c r="Q100" s="71"/>
      <c r="R100" s="71">
        <f t="shared" si="72"/>
        <v>24.400000000000002</v>
      </c>
      <c r="S100" s="71"/>
      <c r="T100" s="71">
        <f t="shared" si="73"/>
        <v>24.400000000000002</v>
      </c>
      <c r="U100" s="71"/>
      <c r="V100" s="71">
        <f t="shared" si="74"/>
        <v>24.400000000000002</v>
      </c>
      <c r="W100" s="71"/>
      <c r="X100" s="71">
        <f t="shared" si="75"/>
        <v>24.400000000000002</v>
      </c>
      <c r="Y100" s="72"/>
      <c r="Z100" s="73"/>
      <c r="AA100" s="73"/>
    </row>
    <row r="101" spans="1:27" ht="15.75" customHeight="1" x14ac:dyDescent="0.25">
      <c r="A101" s="17"/>
      <c r="B101" s="17"/>
      <c r="C101" s="17"/>
      <c r="D101" s="255" t="s">
        <v>116</v>
      </c>
      <c r="E101" s="228"/>
      <c r="F101" s="228"/>
      <c r="G101" s="228"/>
      <c r="H101" s="228"/>
      <c r="I101" s="228"/>
      <c r="J101" s="228"/>
      <c r="K101" s="229"/>
      <c r="L101" s="57">
        <f>SUM(L93:L100)</f>
        <v>10856.699999999999</v>
      </c>
      <c r="M101" s="79">
        <f t="shared" ref="M101:X101" si="77">SUM(M93:M100)</f>
        <v>0</v>
      </c>
      <c r="N101" s="56">
        <f t="shared" si="77"/>
        <v>1809.4499999999998</v>
      </c>
      <c r="O101" s="56">
        <f t="shared" si="77"/>
        <v>0</v>
      </c>
      <c r="P101" s="56">
        <f t="shared" si="77"/>
        <v>1809.4499999999998</v>
      </c>
      <c r="Q101" s="56">
        <f t="shared" si="77"/>
        <v>0</v>
      </c>
      <c r="R101" s="56">
        <f t="shared" si="77"/>
        <v>1809.4499999999998</v>
      </c>
      <c r="S101" s="56">
        <f t="shared" si="77"/>
        <v>0</v>
      </c>
      <c r="T101" s="56">
        <f t="shared" si="77"/>
        <v>1809.4499999999998</v>
      </c>
      <c r="U101" s="56">
        <f t="shared" si="77"/>
        <v>0</v>
      </c>
      <c r="V101" s="56">
        <f t="shared" si="77"/>
        <v>1809.4499999999998</v>
      </c>
      <c r="W101" s="56">
        <f t="shared" si="77"/>
        <v>0</v>
      </c>
      <c r="X101" s="56">
        <f t="shared" si="77"/>
        <v>1809.4499999999998</v>
      </c>
      <c r="Y101" s="72"/>
      <c r="Z101" s="73"/>
      <c r="AA101" s="73"/>
    </row>
    <row r="102" spans="1:27" ht="15.75" customHeight="1" x14ac:dyDescent="0.25">
      <c r="A102" s="17"/>
      <c r="B102" s="17"/>
      <c r="C102" s="17"/>
      <c r="D102" s="244" t="s">
        <v>64</v>
      </c>
      <c r="E102" s="62" t="s">
        <v>108</v>
      </c>
      <c r="F102" s="86" t="s">
        <v>10</v>
      </c>
      <c r="G102" s="80" t="s">
        <v>111</v>
      </c>
      <c r="H102" s="64" t="s">
        <v>109</v>
      </c>
      <c r="I102" s="64">
        <v>1</v>
      </c>
      <c r="J102" s="67">
        <v>48</v>
      </c>
      <c r="K102" s="68">
        <f>'Planilha para vinculação'!F21</f>
        <v>12.6</v>
      </c>
      <c r="L102" s="69">
        <f>I102*J102*K102</f>
        <v>604.79999999999995</v>
      </c>
      <c r="M102" s="89"/>
      <c r="N102" s="103"/>
      <c r="O102" s="71">
        <f t="shared" ref="O102:O110" si="78">L102/4</f>
        <v>151.19999999999999</v>
      </c>
      <c r="P102" s="71"/>
      <c r="Q102" s="103"/>
      <c r="R102" s="71">
        <f t="shared" ref="R102:R110" si="79">L102/4</f>
        <v>151.19999999999999</v>
      </c>
      <c r="S102" s="71"/>
      <c r="T102" s="103"/>
      <c r="U102" s="71">
        <f t="shared" ref="U102:U110" si="80">L102/4</f>
        <v>151.19999999999999</v>
      </c>
      <c r="V102" s="71"/>
      <c r="W102" s="103"/>
      <c r="X102" s="71">
        <f t="shared" ref="X102:X110" si="81">L102/4</f>
        <v>151.19999999999999</v>
      </c>
      <c r="Y102" s="72"/>
      <c r="Z102" s="73"/>
      <c r="AA102" s="73"/>
    </row>
    <row r="103" spans="1:27" ht="23.25" customHeight="1" x14ac:dyDescent="0.25">
      <c r="A103" s="17"/>
      <c r="B103" s="17"/>
      <c r="C103" s="17"/>
      <c r="D103" s="245"/>
      <c r="E103" s="74" t="s">
        <v>110</v>
      </c>
      <c r="F103" s="86" t="s">
        <v>10</v>
      </c>
      <c r="G103" s="80" t="s">
        <v>111</v>
      </c>
      <c r="H103" s="64" t="s">
        <v>109</v>
      </c>
      <c r="I103" s="64">
        <v>1</v>
      </c>
      <c r="J103" s="67">
        <v>112</v>
      </c>
      <c r="K103" s="68">
        <f>'Planilha para vinculação'!F22</f>
        <v>25.79</v>
      </c>
      <c r="L103" s="69">
        <f t="shared" ref="L103:L110" si="82">I103*J103*K103</f>
        <v>2888.48</v>
      </c>
      <c r="M103" s="89"/>
      <c r="N103" s="103"/>
      <c r="O103" s="71">
        <f t="shared" si="78"/>
        <v>722.12</v>
      </c>
      <c r="P103" s="71"/>
      <c r="Q103" s="103"/>
      <c r="R103" s="71">
        <f t="shared" si="79"/>
        <v>722.12</v>
      </c>
      <c r="S103" s="71"/>
      <c r="T103" s="103"/>
      <c r="U103" s="71">
        <f t="shared" si="80"/>
        <v>722.12</v>
      </c>
      <c r="V103" s="71"/>
      <c r="W103" s="103"/>
      <c r="X103" s="71">
        <f t="shared" si="81"/>
        <v>722.12</v>
      </c>
      <c r="Y103" s="72"/>
      <c r="Z103" s="73"/>
      <c r="AA103" s="73"/>
    </row>
    <row r="104" spans="1:27" ht="12.75" customHeight="1" x14ac:dyDescent="0.25">
      <c r="A104" s="17"/>
      <c r="B104" s="17"/>
      <c r="C104" s="17"/>
      <c r="D104" s="245"/>
      <c r="E104" s="102" t="s">
        <v>371</v>
      </c>
      <c r="F104" s="76" t="s">
        <v>7</v>
      </c>
      <c r="G104" s="80" t="s">
        <v>111</v>
      </c>
      <c r="H104" s="64" t="s">
        <v>109</v>
      </c>
      <c r="I104" s="64">
        <v>4</v>
      </c>
      <c r="J104" s="64">
        <v>8</v>
      </c>
      <c r="K104" s="68">
        <f>'Planilha para vinculação'!$F$13</f>
        <v>50</v>
      </c>
      <c r="L104" s="69">
        <f t="shared" si="82"/>
        <v>1600</v>
      </c>
      <c r="M104" s="89"/>
      <c r="N104" s="103"/>
      <c r="O104" s="71">
        <f t="shared" si="78"/>
        <v>400</v>
      </c>
      <c r="P104" s="71"/>
      <c r="Q104" s="103"/>
      <c r="R104" s="71">
        <f t="shared" si="79"/>
        <v>400</v>
      </c>
      <c r="S104" s="71"/>
      <c r="T104" s="103"/>
      <c r="U104" s="71">
        <f t="shared" si="80"/>
        <v>400</v>
      </c>
      <c r="V104" s="71"/>
      <c r="W104" s="103"/>
      <c r="X104" s="71">
        <f t="shared" si="81"/>
        <v>400</v>
      </c>
      <c r="Y104" s="72"/>
      <c r="Z104" s="73"/>
      <c r="AA104" s="73"/>
    </row>
    <row r="105" spans="1:27" ht="23.25" customHeight="1" x14ac:dyDescent="0.25">
      <c r="A105" s="17"/>
      <c r="B105" s="17"/>
      <c r="C105" s="17"/>
      <c r="D105" s="245"/>
      <c r="E105" s="139" t="s">
        <v>120</v>
      </c>
      <c r="F105" s="76" t="s">
        <v>11</v>
      </c>
      <c r="G105" s="80" t="s">
        <v>111</v>
      </c>
      <c r="H105" s="64" t="s">
        <v>115</v>
      </c>
      <c r="I105" s="64">
        <v>4</v>
      </c>
      <c r="J105" s="65">
        <v>153</v>
      </c>
      <c r="K105" s="68">
        <f>'Planilha para vinculação'!$F$31</f>
        <v>0.13</v>
      </c>
      <c r="L105" s="69">
        <f t="shared" si="82"/>
        <v>79.56</v>
      </c>
      <c r="M105" s="89"/>
      <c r="N105" s="71"/>
      <c r="O105" s="71">
        <f t="shared" si="78"/>
        <v>19.89</v>
      </c>
      <c r="P105" s="71"/>
      <c r="Q105" s="71"/>
      <c r="R105" s="71">
        <f t="shared" si="79"/>
        <v>19.89</v>
      </c>
      <c r="S105" s="71"/>
      <c r="T105" s="71"/>
      <c r="U105" s="71">
        <f t="shared" si="80"/>
        <v>19.89</v>
      </c>
      <c r="V105" s="71"/>
      <c r="W105" s="71"/>
      <c r="X105" s="71">
        <f t="shared" si="81"/>
        <v>19.89</v>
      </c>
      <c r="Y105" s="72"/>
      <c r="Z105" s="73"/>
      <c r="AA105" s="73"/>
    </row>
    <row r="106" spans="1:27" ht="24.75" customHeight="1" x14ac:dyDescent="0.25">
      <c r="A106" s="17"/>
      <c r="B106" s="17"/>
      <c r="C106" s="17"/>
      <c r="D106" s="245"/>
      <c r="E106" s="62" t="s">
        <v>121</v>
      </c>
      <c r="F106" s="76" t="s">
        <v>11</v>
      </c>
      <c r="G106" s="80" t="s">
        <v>111</v>
      </c>
      <c r="H106" s="64" t="s">
        <v>115</v>
      </c>
      <c r="I106" s="64">
        <v>4</v>
      </c>
      <c r="J106" s="64">
        <v>5</v>
      </c>
      <c r="K106" s="68">
        <f>'Planilha para vinculação'!$F$40</f>
        <v>12</v>
      </c>
      <c r="L106" s="69">
        <f t="shared" si="82"/>
        <v>240</v>
      </c>
      <c r="M106" s="89"/>
      <c r="N106" s="103"/>
      <c r="O106" s="71">
        <f t="shared" si="78"/>
        <v>60</v>
      </c>
      <c r="P106" s="71"/>
      <c r="Q106" s="103"/>
      <c r="R106" s="71">
        <f t="shared" si="79"/>
        <v>60</v>
      </c>
      <c r="S106" s="71"/>
      <c r="T106" s="103"/>
      <c r="U106" s="71">
        <f t="shared" si="80"/>
        <v>60</v>
      </c>
      <c r="V106" s="71"/>
      <c r="W106" s="103"/>
      <c r="X106" s="71">
        <f t="shared" si="81"/>
        <v>60</v>
      </c>
      <c r="Y106" s="72"/>
      <c r="Z106" s="73"/>
      <c r="AA106" s="73"/>
    </row>
    <row r="107" spans="1:27" ht="72.75" customHeight="1" x14ac:dyDescent="0.25">
      <c r="A107" s="17"/>
      <c r="B107" s="17"/>
      <c r="C107" s="17"/>
      <c r="D107" s="245"/>
      <c r="E107" s="62" t="s">
        <v>122</v>
      </c>
      <c r="F107" s="76" t="s">
        <v>11</v>
      </c>
      <c r="G107" s="80" t="s">
        <v>111</v>
      </c>
      <c r="H107" s="65" t="s">
        <v>115</v>
      </c>
      <c r="I107" s="64">
        <v>4</v>
      </c>
      <c r="J107" s="64">
        <v>20</v>
      </c>
      <c r="K107" s="68">
        <f>'Planilha para vinculação'!$F$39</f>
        <v>4</v>
      </c>
      <c r="L107" s="69">
        <f t="shared" si="82"/>
        <v>320</v>
      </c>
      <c r="M107" s="89"/>
      <c r="N107" s="103"/>
      <c r="O107" s="71">
        <f t="shared" si="78"/>
        <v>80</v>
      </c>
      <c r="P107" s="71"/>
      <c r="Q107" s="103"/>
      <c r="R107" s="71">
        <f t="shared" si="79"/>
        <v>80</v>
      </c>
      <c r="S107" s="71"/>
      <c r="T107" s="103"/>
      <c r="U107" s="71">
        <f t="shared" si="80"/>
        <v>80</v>
      </c>
      <c r="V107" s="71"/>
      <c r="W107" s="103"/>
      <c r="X107" s="71">
        <f t="shared" si="81"/>
        <v>80</v>
      </c>
      <c r="Y107" s="72"/>
      <c r="Z107" s="73"/>
      <c r="AA107" s="73"/>
    </row>
    <row r="108" spans="1:27" ht="15.75" customHeight="1" x14ac:dyDescent="0.25">
      <c r="A108" s="17"/>
      <c r="B108" s="17"/>
      <c r="C108" s="17"/>
      <c r="D108" s="245"/>
      <c r="E108" s="62" t="s">
        <v>127</v>
      </c>
      <c r="F108" s="76" t="s">
        <v>11</v>
      </c>
      <c r="G108" s="80" t="s">
        <v>111</v>
      </c>
      <c r="H108" s="64" t="s">
        <v>115</v>
      </c>
      <c r="I108" s="64">
        <v>4</v>
      </c>
      <c r="J108" s="64">
        <v>20</v>
      </c>
      <c r="K108" s="68">
        <f>'Kit lanche'!E15</f>
        <v>5.88</v>
      </c>
      <c r="L108" s="69">
        <f t="shared" si="82"/>
        <v>470.4</v>
      </c>
      <c r="M108" s="89"/>
      <c r="N108" s="103"/>
      <c r="O108" s="71">
        <f t="shared" si="78"/>
        <v>117.6</v>
      </c>
      <c r="P108" s="71"/>
      <c r="Q108" s="103"/>
      <c r="R108" s="71">
        <f t="shared" si="79"/>
        <v>117.6</v>
      </c>
      <c r="S108" s="71"/>
      <c r="T108" s="103"/>
      <c r="U108" s="71">
        <f t="shared" si="80"/>
        <v>117.6</v>
      </c>
      <c r="V108" s="71"/>
      <c r="W108" s="103"/>
      <c r="X108" s="71">
        <f t="shared" si="81"/>
        <v>117.6</v>
      </c>
      <c r="Y108" s="72"/>
      <c r="Z108" s="73"/>
      <c r="AA108" s="73"/>
    </row>
    <row r="109" spans="1:27" ht="15.75" customHeight="1" x14ac:dyDescent="0.25">
      <c r="A109" s="17"/>
      <c r="B109" s="17"/>
      <c r="C109" s="17"/>
      <c r="D109" s="245"/>
      <c r="E109" s="62" t="s">
        <v>123</v>
      </c>
      <c r="F109" s="76" t="s">
        <v>11</v>
      </c>
      <c r="G109" s="80" t="s">
        <v>111</v>
      </c>
      <c r="H109" s="64" t="s">
        <v>115</v>
      </c>
      <c r="I109" s="64">
        <v>4</v>
      </c>
      <c r="J109" s="64">
        <v>20</v>
      </c>
      <c r="K109" s="68">
        <f>'Verba_Kit Pedagogico'!H20</f>
        <v>10.489999999999998</v>
      </c>
      <c r="L109" s="69">
        <f t="shared" si="82"/>
        <v>839.19999999999982</v>
      </c>
      <c r="M109" s="89"/>
      <c r="N109" s="103"/>
      <c r="O109" s="71">
        <f t="shared" si="78"/>
        <v>209.79999999999995</v>
      </c>
      <c r="P109" s="71"/>
      <c r="Q109" s="103"/>
      <c r="R109" s="71">
        <f t="shared" si="79"/>
        <v>209.79999999999995</v>
      </c>
      <c r="S109" s="71"/>
      <c r="T109" s="103"/>
      <c r="U109" s="71">
        <f t="shared" si="80"/>
        <v>209.79999999999995</v>
      </c>
      <c r="V109" s="71"/>
      <c r="W109" s="103"/>
      <c r="X109" s="71">
        <f t="shared" si="81"/>
        <v>209.79999999999995</v>
      </c>
      <c r="Y109" s="100">
        <f>SUM(M111:X111)</f>
        <v>7103.44</v>
      </c>
      <c r="Z109" s="73" t="b">
        <f>IF(Y109=L111,TRUE,FALSE)</f>
        <v>1</v>
      </c>
      <c r="AA109" s="73"/>
    </row>
    <row r="110" spans="1:27" ht="15.75" customHeight="1" x14ac:dyDescent="0.25">
      <c r="A110" s="17"/>
      <c r="B110" s="17"/>
      <c r="C110" s="17"/>
      <c r="D110" s="246"/>
      <c r="E110" s="183" t="s">
        <v>413</v>
      </c>
      <c r="F110" s="76" t="s">
        <v>11</v>
      </c>
      <c r="G110" s="80" t="s">
        <v>111</v>
      </c>
      <c r="H110" s="64" t="s">
        <v>115</v>
      </c>
      <c r="I110" s="64">
        <v>4</v>
      </c>
      <c r="J110" s="64">
        <v>25</v>
      </c>
      <c r="K110" s="91">
        <f>'Planilha para vinculação'!$F$35</f>
        <v>0.61</v>
      </c>
      <c r="L110" s="69">
        <f t="shared" si="82"/>
        <v>61</v>
      </c>
      <c r="M110" s="89"/>
      <c r="N110" s="103"/>
      <c r="O110" s="71">
        <f t="shared" si="78"/>
        <v>15.25</v>
      </c>
      <c r="P110" s="71"/>
      <c r="Q110" s="103"/>
      <c r="R110" s="71">
        <f t="shared" si="79"/>
        <v>15.25</v>
      </c>
      <c r="S110" s="71"/>
      <c r="T110" s="103"/>
      <c r="U110" s="71">
        <f t="shared" si="80"/>
        <v>15.25</v>
      </c>
      <c r="V110" s="71"/>
      <c r="W110" s="103"/>
      <c r="X110" s="71">
        <f t="shared" si="81"/>
        <v>15.25</v>
      </c>
      <c r="Y110" s="72"/>
      <c r="Z110" s="73"/>
      <c r="AA110" s="73"/>
    </row>
    <row r="111" spans="1:27" ht="15.75" customHeight="1" x14ac:dyDescent="0.25">
      <c r="A111" s="17"/>
      <c r="B111" s="17"/>
      <c r="C111" s="17"/>
      <c r="D111" s="255" t="s">
        <v>116</v>
      </c>
      <c r="E111" s="228"/>
      <c r="F111" s="228"/>
      <c r="G111" s="228"/>
      <c r="H111" s="228"/>
      <c r="I111" s="228"/>
      <c r="J111" s="228"/>
      <c r="K111" s="229"/>
      <c r="L111" s="57">
        <f>SUM(L102:L110)</f>
        <v>7103.44</v>
      </c>
      <c r="M111" s="79">
        <f t="shared" ref="M111:X111" si="83">SUM(M102:M110)</f>
        <v>0</v>
      </c>
      <c r="N111" s="56">
        <f t="shared" si="83"/>
        <v>0</v>
      </c>
      <c r="O111" s="56">
        <f t="shared" si="83"/>
        <v>1775.86</v>
      </c>
      <c r="P111" s="56">
        <f t="shared" si="83"/>
        <v>0</v>
      </c>
      <c r="Q111" s="56">
        <f t="shared" si="83"/>
        <v>0</v>
      </c>
      <c r="R111" s="56">
        <f t="shared" si="83"/>
        <v>1775.86</v>
      </c>
      <c r="S111" s="56">
        <f t="shared" si="83"/>
        <v>0</v>
      </c>
      <c r="T111" s="56">
        <f t="shared" si="83"/>
        <v>0</v>
      </c>
      <c r="U111" s="56">
        <f t="shared" si="83"/>
        <v>1775.86</v>
      </c>
      <c r="V111" s="56">
        <f t="shared" si="83"/>
        <v>0</v>
      </c>
      <c r="W111" s="56">
        <f t="shared" si="83"/>
        <v>0</v>
      </c>
      <c r="X111" s="56">
        <f t="shared" si="83"/>
        <v>1775.86</v>
      </c>
      <c r="Y111" s="72"/>
      <c r="Z111" s="73"/>
      <c r="AA111" s="73"/>
    </row>
    <row r="112" spans="1:27" ht="15.75" customHeight="1" x14ac:dyDescent="0.25">
      <c r="A112" s="17"/>
      <c r="B112" s="17"/>
      <c r="C112" s="17"/>
      <c r="D112" s="244" t="s">
        <v>131</v>
      </c>
      <c r="E112" s="185" t="s">
        <v>372</v>
      </c>
      <c r="F112" s="76" t="s">
        <v>7</v>
      </c>
      <c r="G112" s="80" t="s">
        <v>111</v>
      </c>
      <c r="H112" s="66" t="s">
        <v>109</v>
      </c>
      <c r="I112" s="66">
        <v>6</v>
      </c>
      <c r="J112" s="66">
        <v>12</v>
      </c>
      <c r="K112" s="68">
        <f>'Planilha para vinculação'!$F$14</f>
        <v>37.94</v>
      </c>
      <c r="L112" s="69">
        <f>K112*J112*I112</f>
        <v>2731.68</v>
      </c>
      <c r="M112" s="82"/>
      <c r="N112" s="83">
        <f t="shared" ref="N112:N121" si="84">L112/6</f>
        <v>455.28</v>
      </c>
      <c r="O112" s="83"/>
      <c r="P112" s="83">
        <f t="shared" ref="P112:P121" si="85">L112/6</f>
        <v>455.28</v>
      </c>
      <c r="Q112" s="95"/>
      <c r="R112" s="83">
        <f t="shared" ref="R112:R121" si="86">L112/6</f>
        <v>455.28</v>
      </c>
      <c r="S112" s="83"/>
      <c r="T112" s="83">
        <f t="shared" ref="T112:T121" si="87">L112/6</f>
        <v>455.28</v>
      </c>
      <c r="U112" s="83"/>
      <c r="V112" s="83">
        <f t="shared" ref="V112:V121" si="88">L112/6</f>
        <v>455.28</v>
      </c>
      <c r="W112" s="83"/>
      <c r="X112" s="83">
        <f t="shared" ref="X112:X121" si="89">L112/6</f>
        <v>455.28</v>
      </c>
      <c r="Y112" s="72"/>
      <c r="Z112" s="73"/>
      <c r="AA112" s="73"/>
    </row>
    <row r="113" spans="1:27" ht="20.25" customHeight="1" x14ac:dyDescent="0.25">
      <c r="A113" s="17"/>
      <c r="B113" s="17"/>
      <c r="C113" s="17"/>
      <c r="D113" s="245"/>
      <c r="E113" s="62" t="s">
        <v>108</v>
      </c>
      <c r="F113" s="86" t="s">
        <v>10</v>
      </c>
      <c r="G113" s="80" t="s">
        <v>111</v>
      </c>
      <c r="H113" s="64" t="s">
        <v>109</v>
      </c>
      <c r="I113" s="64">
        <v>1</v>
      </c>
      <c r="J113" s="67">
        <v>72</v>
      </c>
      <c r="K113" s="68">
        <f>'Planilha para vinculação'!F21</f>
        <v>12.6</v>
      </c>
      <c r="L113" s="69">
        <f t="shared" ref="L113:L121" si="90">K113*J113*I113</f>
        <v>907.19999999999993</v>
      </c>
      <c r="M113" s="105"/>
      <c r="N113" s="83">
        <f t="shared" si="84"/>
        <v>151.19999999999999</v>
      </c>
      <c r="O113" s="106"/>
      <c r="P113" s="83">
        <f t="shared" si="85"/>
        <v>151.19999999999999</v>
      </c>
      <c r="Q113" s="103"/>
      <c r="R113" s="83">
        <f t="shared" si="86"/>
        <v>151.19999999999999</v>
      </c>
      <c r="S113" s="71"/>
      <c r="T113" s="83">
        <f t="shared" si="87"/>
        <v>151.19999999999999</v>
      </c>
      <c r="U113" s="71"/>
      <c r="V113" s="83">
        <f t="shared" si="88"/>
        <v>151.19999999999999</v>
      </c>
      <c r="W113" s="71"/>
      <c r="X113" s="83">
        <f t="shared" si="89"/>
        <v>151.19999999999999</v>
      </c>
      <c r="Y113" s="72"/>
      <c r="Z113" s="73"/>
      <c r="AA113" s="73"/>
    </row>
    <row r="114" spans="1:27" ht="12.75" customHeight="1" x14ac:dyDescent="0.25">
      <c r="A114" s="17"/>
      <c r="B114" s="17"/>
      <c r="C114" s="17"/>
      <c r="D114" s="245"/>
      <c r="E114" s="92" t="s">
        <v>110</v>
      </c>
      <c r="F114" s="86" t="s">
        <v>10</v>
      </c>
      <c r="G114" s="80" t="s">
        <v>111</v>
      </c>
      <c r="H114" s="64" t="s">
        <v>109</v>
      </c>
      <c r="I114" s="64">
        <v>1</v>
      </c>
      <c r="J114" s="67">
        <v>168</v>
      </c>
      <c r="K114" s="68">
        <f>'Planilha para vinculação'!F22</f>
        <v>25.79</v>
      </c>
      <c r="L114" s="69">
        <f t="shared" si="90"/>
        <v>4332.72</v>
      </c>
      <c r="M114" s="107"/>
      <c r="N114" s="83">
        <f t="shared" si="84"/>
        <v>722.12</v>
      </c>
      <c r="O114" s="78"/>
      <c r="P114" s="83">
        <f t="shared" si="85"/>
        <v>722.12</v>
      </c>
      <c r="Q114" s="103"/>
      <c r="R114" s="83">
        <f t="shared" si="86"/>
        <v>722.12</v>
      </c>
      <c r="S114" s="71"/>
      <c r="T114" s="83">
        <f t="shared" si="87"/>
        <v>722.12</v>
      </c>
      <c r="U114" s="71"/>
      <c r="V114" s="83">
        <f t="shared" si="88"/>
        <v>722.12</v>
      </c>
      <c r="W114" s="71"/>
      <c r="X114" s="83">
        <f t="shared" si="89"/>
        <v>722.12</v>
      </c>
      <c r="Y114" s="72"/>
      <c r="Z114" s="73"/>
      <c r="AA114" s="73"/>
    </row>
    <row r="115" spans="1:27" ht="23.25" customHeight="1" x14ac:dyDescent="0.25">
      <c r="A115" s="17"/>
      <c r="B115" s="17"/>
      <c r="C115" s="17"/>
      <c r="D115" s="245"/>
      <c r="E115" s="92" t="s">
        <v>15</v>
      </c>
      <c r="F115" s="76" t="s">
        <v>11</v>
      </c>
      <c r="G115" s="80" t="s">
        <v>111</v>
      </c>
      <c r="H115" s="64" t="s">
        <v>115</v>
      </c>
      <c r="I115" s="64">
        <v>6</v>
      </c>
      <c r="J115" s="66">
        <v>153</v>
      </c>
      <c r="K115" s="68">
        <f>'Planilha para vinculação'!$F$28</f>
        <v>0.24</v>
      </c>
      <c r="L115" s="69">
        <f t="shared" si="90"/>
        <v>220.32</v>
      </c>
      <c r="M115" s="107"/>
      <c r="N115" s="83">
        <f t="shared" si="84"/>
        <v>36.72</v>
      </c>
      <c r="O115" s="78"/>
      <c r="P115" s="83">
        <f t="shared" si="85"/>
        <v>36.72</v>
      </c>
      <c r="Q115" s="103"/>
      <c r="R115" s="83">
        <f t="shared" si="86"/>
        <v>36.72</v>
      </c>
      <c r="S115" s="71"/>
      <c r="T115" s="83">
        <f t="shared" si="87"/>
        <v>36.72</v>
      </c>
      <c r="U115" s="71"/>
      <c r="V115" s="83">
        <f t="shared" si="88"/>
        <v>36.72</v>
      </c>
      <c r="W115" s="71"/>
      <c r="X115" s="83">
        <f t="shared" si="89"/>
        <v>36.72</v>
      </c>
      <c r="Y115" s="72"/>
      <c r="Z115" s="73"/>
      <c r="AA115" s="73"/>
    </row>
    <row r="116" spans="1:27" ht="38.25" customHeight="1" x14ac:dyDescent="0.25">
      <c r="A116" s="17"/>
      <c r="B116" s="17"/>
      <c r="C116" s="17"/>
      <c r="D116" s="245"/>
      <c r="E116" s="62" t="s">
        <v>127</v>
      </c>
      <c r="F116" s="76" t="s">
        <v>11</v>
      </c>
      <c r="G116" s="80" t="s">
        <v>111</v>
      </c>
      <c r="H116" s="64" t="s">
        <v>115</v>
      </c>
      <c r="I116" s="64">
        <v>6</v>
      </c>
      <c r="J116" s="65">
        <v>25</v>
      </c>
      <c r="K116" s="68">
        <f>'Kit lanche'!E15</f>
        <v>5.88</v>
      </c>
      <c r="L116" s="69">
        <f t="shared" si="90"/>
        <v>882</v>
      </c>
      <c r="M116" s="107"/>
      <c r="N116" s="83">
        <f t="shared" si="84"/>
        <v>147</v>
      </c>
      <c r="O116" s="78"/>
      <c r="P116" s="83">
        <f t="shared" si="85"/>
        <v>147</v>
      </c>
      <c r="Q116" s="103"/>
      <c r="R116" s="83">
        <f t="shared" si="86"/>
        <v>147</v>
      </c>
      <c r="S116" s="71"/>
      <c r="T116" s="83">
        <f t="shared" si="87"/>
        <v>147</v>
      </c>
      <c r="U116" s="71"/>
      <c r="V116" s="83">
        <f t="shared" si="88"/>
        <v>147</v>
      </c>
      <c r="W116" s="71"/>
      <c r="X116" s="83">
        <f t="shared" si="89"/>
        <v>147</v>
      </c>
      <c r="Y116" s="72"/>
      <c r="Z116" s="73"/>
      <c r="AA116" s="73"/>
    </row>
    <row r="117" spans="1:27" ht="15.75" customHeight="1" x14ac:dyDescent="0.25">
      <c r="A117" s="17"/>
      <c r="B117" s="17"/>
      <c r="C117" s="17"/>
      <c r="D117" s="245"/>
      <c r="E117" s="62" t="s">
        <v>121</v>
      </c>
      <c r="F117" s="76" t="s">
        <v>11</v>
      </c>
      <c r="G117" s="80" t="s">
        <v>111</v>
      </c>
      <c r="H117" s="64" t="s">
        <v>115</v>
      </c>
      <c r="I117" s="64">
        <v>6</v>
      </c>
      <c r="J117" s="65">
        <v>5</v>
      </c>
      <c r="K117" s="68">
        <f>'Planilha para vinculação'!$F$40</f>
        <v>12</v>
      </c>
      <c r="L117" s="69">
        <f t="shared" si="90"/>
        <v>360</v>
      </c>
      <c r="M117" s="107"/>
      <c r="N117" s="83">
        <f t="shared" si="84"/>
        <v>60</v>
      </c>
      <c r="O117" s="78"/>
      <c r="P117" s="83">
        <f t="shared" si="85"/>
        <v>60</v>
      </c>
      <c r="Q117" s="103"/>
      <c r="R117" s="83">
        <f t="shared" si="86"/>
        <v>60</v>
      </c>
      <c r="S117" s="71"/>
      <c r="T117" s="83">
        <f t="shared" si="87"/>
        <v>60</v>
      </c>
      <c r="U117" s="71"/>
      <c r="V117" s="83">
        <f t="shared" si="88"/>
        <v>60</v>
      </c>
      <c r="W117" s="71"/>
      <c r="X117" s="83">
        <f t="shared" si="89"/>
        <v>60</v>
      </c>
      <c r="Y117" s="72"/>
      <c r="Z117" s="73"/>
      <c r="AA117" s="73"/>
    </row>
    <row r="118" spans="1:27" ht="15.75" customHeight="1" x14ac:dyDescent="0.25">
      <c r="A118" s="17"/>
      <c r="B118" s="17"/>
      <c r="C118" s="17"/>
      <c r="D118" s="245"/>
      <c r="E118" s="62" t="s">
        <v>122</v>
      </c>
      <c r="F118" s="76" t="s">
        <v>11</v>
      </c>
      <c r="G118" s="80" t="s">
        <v>111</v>
      </c>
      <c r="H118" s="65" t="s">
        <v>115</v>
      </c>
      <c r="I118" s="64">
        <v>6</v>
      </c>
      <c r="J118" s="65">
        <v>25</v>
      </c>
      <c r="K118" s="68">
        <f>'Planilha para vinculação'!$F$39</f>
        <v>4</v>
      </c>
      <c r="L118" s="69">
        <f t="shared" si="90"/>
        <v>600</v>
      </c>
      <c r="M118" s="107"/>
      <c r="N118" s="83">
        <f t="shared" si="84"/>
        <v>100</v>
      </c>
      <c r="O118" s="78"/>
      <c r="P118" s="83">
        <f t="shared" si="85"/>
        <v>100</v>
      </c>
      <c r="Q118" s="103"/>
      <c r="R118" s="83">
        <f t="shared" si="86"/>
        <v>100</v>
      </c>
      <c r="S118" s="71"/>
      <c r="T118" s="83">
        <f t="shared" si="87"/>
        <v>100</v>
      </c>
      <c r="U118" s="71"/>
      <c r="V118" s="83">
        <f t="shared" si="88"/>
        <v>100</v>
      </c>
      <c r="W118" s="71"/>
      <c r="X118" s="83">
        <f t="shared" si="89"/>
        <v>100</v>
      </c>
      <c r="Y118" s="72"/>
      <c r="Z118" s="73"/>
      <c r="AA118" s="73"/>
    </row>
    <row r="119" spans="1:27" ht="15.75" customHeight="1" x14ac:dyDescent="0.25">
      <c r="A119" s="17"/>
      <c r="B119" s="17"/>
      <c r="C119" s="17"/>
      <c r="D119" s="245"/>
      <c r="E119" s="92" t="s">
        <v>123</v>
      </c>
      <c r="F119" s="76" t="s">
        <v>11</v>
      </c>
      <c r="G119" s="80" t="s">
        <v>111</v>
      </c>
      <c r="H119" s="65" t="s">
        <v>114</v>
      </c>
      <c r="I119" s="66">
        <v>6</v>
      </c>
      <c r="J119" s="66">
        <v>25</v>
      </c>
      <c r="K119" s="68">
        <f>'Verba_Kit Pedagogico'!H20</f>
        <v>10.489999999999998</v>
      </c>
      <c r="L119" s="69">
        <f t="shared" si="90"/>
        <v>1573.4999999999995</v>
      </c>
      <c r="M119" s="107"/>
      <c r="N119" s="83">
        <f t="shared" si="84"/>
        <v>262.24999999999994</v>
      </c>
      <c r="O119" s="78"/>
      <c r="P119" s="83">
        <f t="shared" si="85"/>
        <v>262.24999999999994</v>
      </c>
      <c r="Q119" s="103"/>
      <c r="R119" s="83">
        <f t="shared" si="86"/>
        <v>262.24999999999994</v>
      </c>
      <c r="S119" s="71"/>
      <c r="T119" s="83">
        <f t="shared" si="87"/>
        <v>262.24999999999994</v>
      </c>
      <c r="U119" s="71"/>
      <c r="V119" s="83">
        <f t="shared" si="88"/>
        <v>262.24999999999994</v>
      </c>
      <c r="W119" s="71"/>
      <c r="X119" s="83">
        <f t="shared" si="89"/>
        <v>262.24999999999994</v>
      </c>
      <c r="Y119" s="72"/>
      <c r="Z119" s="73"/>
      <c r="AA119" s="73"/>
    </row>
    <row r="120" spans="1:27" ht="15.75" customHeight="1" x14ac:dyDescent="0.25">
      <c r="A120" s="17"/>
      <c r="B120" s="17"/>
      <c r="C120" s="17"/>
      <c r="D120" s="245"/>
      <c r="E120" s="62" t="s">
        <v>27</v>
      </c>
      <c r="F120" s="76" t="s">
        <v>11</v>
      </c>
      <c r="G120" s="80" t="s">
        <v>111</v>
      </c>
      <c r="H120" s="65" t="s">
        <v>115</v>
      </c>
      <c r="I120" s="64">
        <v>6</v>
      </c>
      <c r="J120" s="64">
        <v>2</v>
      </c>
      <c r="K120" s="68">
        <f>'Planilha para vinculação'!$F$66</f>
        <v>18.88</v>
      </c>
      <c r="L120" s="69">
        <f t="shared" si="90"/>
        <v>226.56</v>
      </c>
      <c r="M120" s="107"/>
      <c r="N120" s="83">
        <f t="shared" si="84"/>
        <v>37.76</v>
      </c>
      <c r="O120" s="78"/>
      <c r="P120" s="83">
        <f t="shared" si="85"/>
        <v>37.76</v>
      </c>
      <c r="Q120" s="103"/>
      <c r="R120" s="83">
        <f t="shared" si="86"/>
        <v>37.76</v>
      </c>
      <c r="S120" s="71"/>
      <c r="T120" s="83">
        <f t="shared" si="87"/>
        <v>37.76</v>
      </c>
      <c r="U120" s="71"/>
      <c r="V120" s="83">
        <f t="shared" si="88"/>
        <v>37.76</v>
      </c>
      <c r="W120" s="71"/>
      <c r="X120" s="83">
        <f t="shared" si="89"/>
        <v>37.76</v>
      </c>
      <c r="Y120" s="100">
        <f>SUM(M122:X122)</f>
        <v>11979.18</v>
      </c>
      <c r="Z120" s="73" t="b">
        <f>IF(Y120=L122,TRUE,FALSE)</f>
        <v>1</v>
      </c>
      <c r="AA120" s="73"/>
    </row>
    <row r="121" spans="1:27" ht="58.5" customHeight="1" x14ac:dyDescent="0.25">
      <c r="A121" s="17"/>
      <c r="B121" s="17"/>
      <c r="C121" s="17"/>
      <c r="D121" s="246"/>
      <c r="E121" s="184" t="s">
        <v>414</v>
      </c>
      <c r="F121" s="76" t="s">
        <v>11</v>
      </c>
      <c r="G121" s="80" t="s">
        <v>111</v>
      </c>
      <c r="H121" s="66" t="s">
        <v>115</v>
      </c>
      <c r="I121" s="66">
        <v>6</v>
      </c>
      <c r="J121" s="66">
        <v>20</v>
      </c>
      <c r="K121" s="68">
        <f>'Planilha para vinculação'!$F$26</f>
        <v>1.21</v>
      </c>
      <c r="L121" s="69">
        <f t="shared" si="90"/>
        <v>145.19999999999999</v>
      </c>
      <c r="M121" s="107"/>
      <c r="N121" s="83">
        <f t="shared" si="84"/>
        <v>24.2</v>
      </c>
      <c r="O121" s="108"/>
      <c r="P121" s="83">
        <f t="shared" si="85"/>
        <v>24.2</v>
      </c>
      <c r="Q121" s="78"/>
      <c r="R121" s="83">
        <f t="shared" si="86"/>
        <v>24.2</v>
      </c>
      <c r="S121" s="83"/>
      <c r="T121" s="83">
        <f t="shared" si="87"/>
        <v>24.2</v>
      </c>
      <c r="U121" s="103"/>
      <c r="V121" s="83">
        <f t="shared" si="88"/>
        <v>24.2</v>
      </c>
      <c r="W121" s="78"/>
      <c r="X121" s="83">
        <f t="shared" si="89"/>
        <v>24.2</v>
      </c>
      <c r="Y121" s="100">
        <f>SUM(M123:X123)</f>
        <v>41653.719999999994</v>
      </c>
      <c r="Z121" s="73" t="b">
        <f>IF(Y121=L123,TRUE,FALSE)</f>
        <v>1</v>
      </c>
      <c r="AA121" s="73"/>
    </row>
    <row r="122" spans="1:27" ht="15.75" customHeight="1" x14ac:dyDescent="0.25">
      <c r="A122" s="17"/>
      <c r="B122" s="17"/>
      <c r="C122" s="17"/>
      <c r="D122" s="255" t="s">
        <v>116</v>
      </c>
      <c r="E122" s="228"/>
      <c r="F122" s="228"/>
      <c r="G122" s="228"/>
      <c r="H122" s="228"/>
      <c r="I122" s="228"/>
      <c r="J122" s="228"/>
      <c r="K122" s="229"/>
      <c r="L122" s="57">
        <f>SUM(L112:L121)</f>
        <v>11979.18</v>
      </c>
      <c r="M122" s="79">
        <f>SUM(M112:M120)</f>
        <v>0</v>
      </c>
      <c r="N122" s="56">
        <f>SUM(N112:N121)</f>
        <v>1996.53</v>
      </c>
      <c r="O122" s="56">
        <f t="shared" ref="O122:W122" si="91">SUM(O112:O120)</f>
        <v>0</v>
      </c>
      <c r="P122" s="56">
        <f>SUM(P112:P121)</f>
        <v>1996.53</v>
      </c>
      <c r="Q122" s="56">
        <f t="shared" si="91"/>
        <v>0</v>
      </c>
      <c r="R122" s="56">
        <f>SUM(R112:R121)</f>
        <v>1996.53</v>
      </c>
      <c r="S122" s="56">
        <f t="shared" si="91"/>
        <v>0</v>
      </c>
      <c r="T122" s="56">
        <f>SUM(T112:T121)</f>
        <v>1996.53</v>
      </c>
      <c r="U122" s="56">
        <f t="shared" si="91"/>
        <v>0</v>
      </c>
      <c r="V122" s="56">
        <f>SUM(V112:V121)</f>
        <v>1996.53</v>
      </c>
      <c r="W122" s="56">
        <f t="shared" si="91"/>
        <v>0</v>
      </c>
      <c r="X122" s="56">
        <f>SUM(X112:X121)</f>
        <v>1996.53</v>
      </c>
      <c r="Y122" s="72"/>
      <c r="Z122" s="73"/>
      <c r="AA122" s="73"/>
    </row>
    <row r="123" spans="1:27" ht="42.75" customHeight="1" x14ac:dyDescent="0.25">
      <c r="A123" s="99"/>
      <c r="B123" s="99"/>
      <c r="C123" s="99"/>
      <c r="D123" s="256" t="s">
        <v>132</v>
      </c>
      <c r="E123" s="228"/>
      <c r="F123" s="228"/>
      <c r="G123" s="228"/>
      <c r="H123" s="228"/>
      <c r="I123" s="228"/>
      <c r="J123" s="228"/>
      <c r="K123" s="229"/>
      <c r="L123" s="101">
        <f>L101+L122+L111+L92</f>
        <v>41653.719999999994</v>
      </c>
      <c r="M123" s="101">
        <f t="shared" ref="M123:X123" si="92">M101+M122+M111+M92</f>
        <v>1952.4</v>
      </c>
      <c r="N123" s="101">
        <f t="shared" si="92"/>
        <v>3805.9799999999996</v>
      </c>
      <c r="O123" s="101">
        <f t="shared" si="92"/>
        <v>3728.26</v>
      </c>
      <c r="P123" s="101">
        <f t="shared" si="92"/>
        <v>3805.9799999999996</v>
      </c>
      <c r="Q123" s="101">
        <f t="shared" si="92"/>
        <v>1952.4</v>
      </c>
      <c r="R123" s="101">
        <f t="shared" si="92"/>
        <v>5581.8399999999992</v>
      </c>
      <c r="S123" s="101">
        <f t="shared" si="92"/>
        <v>1952.4</v>
      </c>
      <c r="T123" s="101">
        <f t="shared" si="92"/>
        <v>3805.9799999999996</v>
      </c>
      <c r="U123" s="101">
        <f t="shared" si="92"/>
        <v>3728.26</v>
      </c>
      <c r="V123" s="101">
        <f t="shared" si="92"/>
        <v>3805.9799999999996</v>
      </c>
      <c r="W123" s="101">
        <f t="shared" si="92"/>
        <v>1952.4</v>
      </c>
      <c r="X123" s="101">
        <f t="shared" si="92"/>
        <v>5581.8399999999992</v>
      </c>
      <c r="Y123" s="72"/>
      <c r="Z123" s="73"/>
      <c r="AA123" s="73"/>
    </row>
    <row r="124" spans="1:27" ht="26.25" customHeight="1" x14ac:dyDescent="0.25">
      <c r="A124" s="17"/>
      <c r="B124" s="17"/>
      <c r="C124" s="17"/>
      <c r="D124" s="257" t="s">
        <v>133</v>
      </c>
      <c r="E124" s="228"/>
      <c r="F124" s="228"/>
      <c r="G124" s="228"/>
      <c r="H124" s="228"/>
      <c r="I124" s="228"/>
      <c r="J124" s="228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9"/>
      <c r="Y124" s="72"/>
      <c r="Z124" s="73"/>
      <c r="AA124" s="73"/>
    </row>
    <row r="125" spans="1:27" ht="12.75" customHeight="1" x14ac:dyDescent="0.25">
      <c r="A125" s="17"/>
      <c r="B125" s="17"/>
      <c r="C125" s="17"/>
      <c r="D125" s="244" t="s">
        <v>68</v>
      </c>
      <c r="E125" s="185" t="s">
        <v>372</v>
      </c>
      <c r="F125" s="76" t="s">
        <v>7</v>
      </c>
      <c r="G125" s="80" t="s">
        <v>111</v>
      </c>
      <c r="H125" s="66" t="s">
        <v>109</v>
      </c>
      <c r="I125" s="66">
        <v>2</v>
      </c>
      <c r="J125" s="66">
        <v>12</v>
      </c>
      <c r="K125" s="68">
        <f>'Planilha para vinculação'!$F$14</f>
        <v>37.94</v>
      </c>
      <c r="L125" s="69">
        <f>K125*J125*I125</f>
        <v>910.56</v>
      </c>
      <c r="M125" s="82"/>
      <c r="N125" s="83"/>
      <c r="O125" s="83">
        <f t="shared" ref="O125:O128" si="93">L125/2</f>
        <v>455.28</v>
      </c>
      <c r="P125" s="95"/>
      <c r="Q125" s="83"/>
      <c r="R125" s="83"/>
      <c r="S125" s="83"/>
      <c r="T125" s="83"/>
      <c r="U125" s="83">
        <f t="shared" ref="U125:U128" si="94">L125/2</f>
        <v>455.28</v>
      </c>
      <c r="V125" s="83"/>
      <c r="W125" s="83"/>
      <c r="X125" s="83"/>
      <c r="Y125" s="72"/>
      <c r="Z125" s="73"/>
      <c r="AA125" s="73"/>
    </row>
    <row r="126" spans="1:27" ht="21.75" customHeight="1" x14ac:dyDescent="0.25">
      <c r="A126" s="17"/>
      <c r="B126" s="17"/>
      <c r="C126" s="17"/>
      <c r="D126" s="245"/>
      <c r="E126" s="92" t="s">
        <v>108</v>
      </c>
      <c r="F126" s="86" t="s">
        <v>10</v>
      </c>
      <c r="G126" s="80" t="s">
        <v>111</v>
      </c>
      <c r="H126" s="66" t="s">
        <v>109</v>
      </c>
      <c r="I126" s="66">
        <v>1</v>
      </c>
      <c r="J126" s="67">
        <v>24</v>
      </c>
      <c r="K126" s="68">
        <f>'Planilha para vinculação'!F21</f>
        <v>12.6</v>
      </c>
      <c r="L126" s="69">
        <f t="shared" ref="L126:L128" si="95">K126*J126*I126</f>
        <v>302.39999999999998</v>
      </c>
      <c r="M126" s="105"/>
      <c r="N126" s="106"/>
      <c r="O126" s="83">
        <f t="shared" si="93"/>
        <v>151.19999999999999</v>
      </c>
      <c r="P126" s="103"/>
      <c r="Q126" s="106"/>
      <c r="R126" s="106"/>
      <c r="S126" s="83"/>
      <c r="T126" s="106"/>
      <c r="U126" s="83">
        <f t="shared" si="94"/>
        <v>151.19999999999999</v>
      </c>
      <c r="V126" s="106"/>
      <c r="W126" s="106"/>
      <c r="X126" s="106"/>
      <c r="Y126" s="72"/>
      <c r="Z126" s="73"/>
      <c r="AA126" s="73"/>
    </row>
    <row r="127" spans="1:27" ht="15.75" customHeight="1" x14ac:dyDescent="0.25">
      <c r="A127" s="17"/>
      <c r="B127" s="17"/>
      <c r="C127" s="17"/>
      <c r="D127" s="245"/>
      <c r="E127" s="92" t="s">
        <v>110</v>
      </c>
      <c r="F127" s="86" t="s">
        <v>10</v>
      </c>
      <c r="G127" s="80" t="s">
        <v>111</v>
      </c>
      <c r="H127" s="66" t="s">
        <v>109</v>
      </c>
      <c r="I127" s="66">
        <v>1</v>
      </c>
      <c r="J127" s="67">
        <v>56</v>
      </c>
      <c r="K127" s="68">
        <f>'Planilha para vinculação'!F22</f>
        <v>25.79</v>
      </c>
      <c r="L127" s="69">
        <f t="shared" si="95"/>
        <v>1444.24</v>
      </c>
      <c r="M127" s="107"/>
      <c r="N127" s="78"/>
      <c r="O127" s="83">
        <f t="shared" si="93"/>
        <v>722.12</v>
      </c>
      <c r="P127" s="103"/>
      <c r="Q127" s="78"/>
      <c r="R127" s="78"/>
      <c r="S127" s="83"/>
      <c r="T127" s="78"/>
      <c r="U127" s="83">
        <f t="shared" si="94"/>
        <v>722.12</v>
      </c>
      <c r="V127" s="78"/>
      <c r="W127" s="78"/>
      <c r="X127" s="78"/>
      <c r="Y127" s="100">
        <f>SUM(M129:X129)</f>
        <v>2705.6</v>
      </c>
      <c r="Z127" s="73" t="b">
        <f>IF(Y127=L129,TRUE,FALSE)</f>
        <v>1</v>
      </c>
      <c r="AA127" s="73"/>
    </row>
    <row r="128" spans="1:27" ht="24.75" customHeight="1" x14ac:dyDescent="0.25">
      <c r="A128" s="17"/>
      <c r="B128" s="17"/>
      <c r="C128" s="17"/>
      <c r="D128" s="246"/>
      <c r="E128" s="184" t="s">
        <v>414</v>
      </c>
      <c r="F128" s="76" t="s">
        <v>11</v>
      </c>
      <c r="G128" s="80" t="s">
        <v>111</v>
      </c>
      <c r="H128" s="66" t="s">
        <v>115</v>
      </c>
      <c r="I128" s="66">
        <v>2</v>
      </c>
      <c r="J128" s="66">
        <v>20</v>
      </c>
      <c r="K128" s="68">
        <f>'Planilha para vinculação'!$F$26</f>
        <v>1.21</v>
      </c>
      <c r="L128" s="69">
        <f t="shared" si="95"/>
        <v>48.4</v>
      </c>
      <c r="M128" s="107"/>
      <c r="N128" s="78"/>
      <c r="O128" s="83">
        <f t="shared" si="93"/>
        <v>24.2</v>
      </c>
      <c r="P128" s="103"/>
      <c r="Q128" s="78"/>
      <c r="R128" s="78"/>
      <c r="S128" s="83"/>
      <c r="T128" s="78"/>
      <c r="U128" s="83">
        <f t="shared" si="94"/>
        <v>24.2</v>
      </c>
      <c r="V128" s="78"/>
      <c r="W128" s="78"/>
      <c r="X128" s="78"/>
      <c r="Y128" s="72"/>
      <c r="Z128" s="73"/>
      <c r="AA128" s="73"/>
    </row>
    <row r="129" spans="1:27" ht="15.75" customHeight="1" x14ac:dyDescent="0.25">
      <c r="A129" s="17"/>
      <c r="B129" s="17"/>
      <c r="C129" s="17"/>
      <c r="D129" s="255" t="s">
        <v>116</v>
      </c>
      <c r="E129" s="228"/>
      <c r="F129" s="228"/>
      <c r="G129" s="228"/>
      <c r="H129" s="228"/>
      <c r="I129" s="228"/>
      <c r="J129" s="228"/>
      <c r="K129" s="229"/>
      <c r="L129" s="57">
        <f>SUM(L125:L128)</f>
        <v>2705.6</v>
      </c>
      <c r="M129" s="79">
        <f t="shared" ref="M129:X129" si="96">SUM(M125:M128)</f>
        <v>0</v>
      </c>
      <c r="N129" s="56">
        <f t="shared" si="96"/>
        <v>0</v>
      </c>
      <c r="O129" s="56">
        <f t="shared" si="96"/>
        <v>1352.8</v>
      </c>
      <c r="P129" s="56">
        <f t="shared" si="96"/>
        <v>0</v>
      </c>
      <c r="Q129" s="56">
        <f t="shared" si="96"/>
        <v>0</v>
      </c>
      <c r="R129" s="56">
        <f t="shared" si="96"/>
        <v>0</v>
      </c>
      <c r="S129" s="56">
        <f t="shared" si="96"/>
        <v>0</v>
      </c>
      <c r="T129" s="56">
        <f t="shared" si="96"/>
        <v>0</v>
      </c>
      <c r="U129" s="56">
        <f t="shared" si="96"/>
        <v>1352.8</v>
      </c>
      <c r="V129" s="56">
        <f t="shared" si="96"/>
        <v>0</v>
      </c>
      <c r="W129" s="56">
        <f t="shared" si="96"/>
        <v>0</v>
      </c>
      <c r="X129" s="56">
        <f t="shared" si="96"/>
        <v>0</v>
      </c>
      <c r="Y129" s="72"/>
      <c r="Z129" s="73"/>
      <c r="AA129" s="73"/>
    </row>
    <row r="130" spans="1:27" ht="15.75" customHeight="1" x14ac:dyDescent="0.25">
      <c r="A130" s="17"/>
      <c r="B130" s="17"/>
      <c r="C130" s="17"/>
      <c r="D130" s="244" t="s">
        <v>70</v>
      </c>
      <c r="E130" s="185" t="s">
        <v>372</v>
      </c>
      <c r="F130" s="80" t="s">
        <v>7</v>
      </c>
      <c r="G130" s="80" t="s">
        <v>111</v>
      </c>
      <c r="H130" s="66" t="s">
        <v>109</v>
      </c>
      <c r="I130" s="66">
        <v>2</v>
      </c>
      <c r="J130" s="66">
        <v>12</v>
      </c>
      <c r="K130" s="68">
        <f>'Planilha para vinculação'!$F$14</f>
        <v>37.94</v>
      </c>
      <c r="L130" s="109">
        <f t="shared" ref="L130:L133" si="97">K130*J130*I130</f>
        <v>910.56</v>
      </c>
      <c r="M130" s="110"/>
      <c r="N130" s="111"/>
      <c r="O130" s="83"/>
      <c r="P130" s="83"/>
      <c r="Q130" s="83">
        <f t="shared" ref="Q130:Q133" si="98">L130/2</f>
        <v>455.28</v>
      </c>
      <c r="R130" s="68"/>
      <c r="S130" s="112"/>
      <c r="T130" s="68"/>
      <c r="U130" s="68"/>
      <c r="V130" s="83">
        <f t="shared" ref="V130:V133" si="99">L130/2</f>
        <v>455.28</v>
      </c>
      <c r="W130" s="83"/>
      <c r="X130" s="83"/>
      <c r="Y130" s="72"/>
      <c r="Z130" s="73"/>
      <c r="AA130" s="73"/>
    </row>
    <row r="131" spans="1:27" ht="15.75" customHeight="1" x14ac:dyDescent="0.25">
      <c r="A131" s="17"/>
      <c r="B131" s="17"/>
      <c r="C131" s="17"/>
      <c r="D131" s="245"/>
      <c r="E131" s="92" t="s">
        <v>108</v>
      </c>
      <c r="F131" s="113" t="s">
        <v>10</v>
      </c>
      <c r="G131" s="80" t="s">
        <v>111</v>
      </c>
      <c r="H131" s="66" t="s">
        <v>109</v>
      </c>
      <c r="I131" s="66">
        <v>1</v>
      </c>
      <c r="J131" s="67">
        <v>24</v>
      </c>
      <c r="K131" s="68">
        <f>'Planilha para vinculação'!F21</f>
        <v>12.6</v>
      </c>
      <c r="L131" s="109">
        <f t="shared" si="97"/>
        <v>302.39999999999998</v>
      </c>
      <c r="M131" s="114"/>
      <c r="N131" s="115"/>
      <c r="O131" s="116"/>
      <c r="P131" s="116"/>
      <c r="Q131" s="83">
        <f t="shared" si="98"/>
        <v>151.19999999999999</v>
      </c>
      <c r="R131" s="113"/>
      <c r="S131" s="80"/>
      <c r="T131" s="113"/>
      <c r="U131" s="113"/>
      <c r="V131" s="83">
        <f t="shared" si="99"/>
        <v>151.19999999999999</v>
      </c>
      <c r="W131" s="78"/>
      <c r="X131" s="78"/>
      <c r="Y131" s="72"/>
      <c r="Z131" s="73"/>
      <c r="AA131" s="73"/>
    </row>
    <row r="132" spans="1:27" ht="15.75" customHeight="1" x14ac:dyDescent="0.25">
      <c r="A132" s="17"/>
      <c r="B132" s="17"/>
      <c r="C132" s="17"/>
      <c r="D132" s="245"/>
      <c r="E132" s="92" t="s">
        <v>110</v>
      </c>
      <c r="F132" s="113" t="s">
        <v>10</v>
      </c>
      <c r="G132" s="80" t="s">
        <v>111</v>
      </c>
      <c r="H132" s="66" t="s">
        <v>109</v>
      </c>
      <c r="I132" s="66">
        <v>1</v>
      </c>
      <c r="J132" s="67">
        <v>56</v>
      </c>
      <c r="K132" s="68">
        <f>'Planilha para vinculação'!F22</f>
        <v>25.79</v>
      </c>
      <c r="L132" s="109">
        <f t="shared" si="97"/>
        <v>1444.24</v>
      </c>
      <c r="M132" s="114"/>
      <c r="N132" s="115"/>
      <c r="O132" s="78"/>
      <c r="P132" s="78"/>
      <c r="Q132" s="83">
        <f t="shared" si="98"/>
        <v>722.12</v>
      </c>
      <c r="R132" s="117"/>
      <c r="S132" s="80"/>
      <c r="T132" s="117"/>
      <c r="U132" s="117"/>
      <c r="V132" s="83">
        <f t="shared" si="99"/>
        <v>722.12</v>
      </c>
      <c r="W132" s="78"/>
      <c r="X132" s="78"/>
      <c r="Y132" s="100">
        <f>SUM(M134:X134)</f>
        <v>2705.6</v>
      </c>
      <c r="Z132" s="73" t="b">
        <f>IF(Y132=L134,TRUE,FALSE)</f>
        <v>1</v>
      </c>
      <c r="AA132" s="73"/>
    </row>
    <row r="133" spans="1:27" ht="21" customHeight="1" x14ac:dyDescent="0.25">
      <c r="A133" s="17"/>
      <c r="B133" s="17"/>
      <c r="C133" s="17"/>
      <c r="D133" s="258"/>
      <c r="E133" s="184" t="s">
        <v>414</v>
      </c>
      <c r="F133" s="80" t="s">
        <v>11</v>
      </c>
      <c r="G133" s="80" t="s">
        <v>111</v>
      </c>
      <c r="H133" s="66" t="s">
        <v>134</v>
      </c>
      <c r="I133" s="66">
        <v>2</v>
      </c>
      <c r="J133" s="66">
        <v>20</v>
      </c>
      <c r="K133" s="68">
        <f>'Planilha para vinculação'!$F$26</f>
        <v>1.21</v>
      </c>
      <c r="L133" s="109">
        <f t="shared" si="97"/>
        <v>48.4</v>
      </c>
      <c r="M133" s="114"/>
      <c r="N133" s="115"/>
      <c r="O133" s="78"/>
      <c r="P133" s="78"/>
      <c r="Q133" s="83">
        <f t="shared" si="98"/>
        <v>24.2</v>
      </c>
      <c r="R133" s="117"/>
      <c r="S133" s="80"/>
      <c r="T133" s="117"/>
      <c r="U133" s="117"/>
      <c r="V133" s="83">
        <f t="shared" si="99"/>
        <v>24.2</v>
      </c>
      <c r="W133" s="78"/>
      <c r="X133" s="78"/>
      <c r="Y133" s="72"/>
      <c r="Z133" s="73"/>
      <c r="AA133" s="73"/>
    </row>
    <row r="134" spans="1:27" ht="15.75" customHeight="1" x14ac:dyDescent="0.25">
      <c r="A134" s="17"/>
      <c r="B134" s="17"/>
      <c r="C134" s="17"/>
      <c r="D134" s="267" t="s">
        <v>116</v>
      </c>
      <c r="E134" s="231"/>
      <c r="F134" s="231"/>
      <c r="G134" s="231"/>
      <c r="H134" s="231"/>
      <c r="I134" s="231"/>
      <c r="J134" s="231"/>
      <c r="K134" s="232"/>
      <c r="L134" s="118">
        <f>SUM(L130:L133)</f>
        <v>2705.6</v>
      </c>
      <c r="M134" s="118">
        <f t="shared" ref="M134:X134" si="100">SUM(M130:M133)</f>
        <v>0</v>
      </c>
      <c r="N134" s="119">
        <f t="shared" si="100"/>
        <v>0</v>
      </c>
      <c r="O134" s="120">
        <f t="shared" si="100"/>
        <v>0</v>
      </c>
      <c r="P134" s="120">
        <f t="shared" si="100"/>
        <v>0</v>
      </c>
      <c r="Q134" s="120">
        <f t="shared" si="100"/>
        <v>1352.8</v>
      </c>
      <c r="R134" s="120">
        <f t="shared" si="100"/>
        <v>0</v>
      </c>
      <c r="S134" s="120">
        <f t="shared" si="100"/>
        <v>0</v>
      </c>
      <c r="T134" s="119">
        <f t="shared" si="100"/>
        <v>0</v>
      </c>
      <c r="U134" s="119">
        <f t="shared" si="100"/>
        <v>0</v>
      </c>
      <c r="V134" s="120">
        <f t="shared" si="100"/>
        <v>1352.8</v>
      </c>
      <c r="W134" s="121">
        <f t="shared" si="100"/>
        <v>0</v>
      </c>
      <c r="X134" s="121">
        <f t="shared" si="100"/>
        <v>0</v>
      </c>
      <c r="Y134" s="72"/>
      <c r="Z134" s="73"/>
      <c r="AA134" s="73"/>
    </row>
    <row r="135" spans="1:27" ht="15.75" customHeight="1" x14ac:dyDescent="0.25">
      <c r="A135" s="17"/>
      <c r="B135" s="17"/>
      <c r="C135" s="17"/>
      <c r="D135" s="244" t="s">
        <v>71</v>
      </c>
      <c r="E135" s="185" t="s">
        <v>372</v>
      </c>
      <c r="F135" s="76" t="s">
        <v>7</v>
      </c>
      <c r="G135" s="80" t="s">
        <v>111</v>
      </c>
      <c r="H135" s="66" t="s">
        <v>109</v>
      </c>
      <c r="I135" s="66">
        <v>6</v>
      </c>
      <c r="J135" s="66">
        <v>12</v>
      </c>
      <c r="K135" s="68">
        <f>'Planilha para vinculação'!$F$14</f>
        <v>37.94</v>
      </c>
      <c r="L135" s="69">
        <f>K135*J135*I135</f>
        <v>2731.68</v>
      </c>
      <c r="M135" s="83">
        <f t="shared" ref="M135:M145" si="101">L135/6</f>
        <v>455.28</v>
      </c>
      <c r="N135" s="83"/>
      <c r="O135" s="83">
        <f t="shared" ref="O135:O145" si="102">L135/6</f>
        <v>455.28</v>
      </c>
      <c r="P135" s="103"/>
      <c r="Q135" s="83">
        <f t="shared" ref="Q135:Q145" si="103">L135/6</f>
        <v>455.28</v>
      </c>
      <c r="R135" s="83"/>
      <c r="S135" s="83">
        <f t="shared" ref="S135:S145" si="104">L135/6</f>
        <v>455.28</v>
      </c>
      <c r="T135" s="103"/>
      <c r="U135" s="83">
        <f t="shared" ref="U135:U145" si="105">L135/6</f>
        <v>455.28</v>
      </c>
      <c r="V135" s="83"/>
      <c r="W135" s="83">
        <f t="shared" ref="W135:W145" si="106">L135/6</f>
        <v>455.28</v>
      </c>
      <c r="X135" s="71"/>
      <c r="Y135" s="72"/>
      <c r="Z135" s="73"/>
      <c r="AA135" s="73"/>
    </row>
    <row r="136" spans="1:27" ht="40.5" customHeight="1" x14ac:dyDescent="0.25">
      <c r="A136" s="99"/>
      <c r="B136" s="99"/>
      <c r="C136" s="99"/>
      <c r="D136" s="245"/>
      <c r="E136" s="92" t="s">
        <v>108</v>
      </c>
      <c r="F136" s="86" t="s">
        <v>10</v>
      </c>
      <c r="G136" s="80" t="s">
        <v>111</v>
      </c>
      <c r="H136" s="66" t="s">
        <v>109</v>
      </c>
      <c r="I136" s="66">
        <v>1</v>
      </c>
      <c r="J136" s="67">
        <v>72</v>
      </c>
      <c r="K136" s="68">
        <f>'Planilha para vinculação'!F21</f>
        <v>12.6</v>
      </c>
      <c r="L136" s="69">
        <f t="shared" ref="L136:L145" si="107">K136*J136*I136</f>
        <v>907.19999999999993</v>
      </c>
      <c r="M136" s="83">
        <f t="shared" si="101"/>
        <v>151.19999999999999</v>
      </c>
      <c r="N136" s="71"/>
      <c r="O136" s="83">
        <f t="shared" si="102"/>
        <v>151.19999999999999</v>
      </c>
      <c r="P136" s="103"/>
      <c r="Q136" s="83">
        <f t="shared" si="103"/>
        <v>151.19999999999999</v>
      </c>
      <c r="R136" s="71"/>
      <c r="S136" s="83">
        <f t="shared" si="104"/>
        <v>151.19999999999999</v>
      </c>
      <c r="T136" s="103"/>
      <c r="U136" s="83">
        <f t="shared" si="105"/>
        <v>151.19999999999999</v>
      </c>
      <c r="V136" s="71"/>
      <c r="W136" s="83">
        <f t="shared" si="106"/>
        <v>151.19999999999999</v>
      </c>
      <c r="X136" s="71"/>
      <c r="Y136" s="72"/>
      <c r="Z136" s="73"/>
      <c r="AA136" s="73"/>
    </row>
    <row r="137" spans="1:27" ht="32.25" customHeight="1" x14ac:dyDescent="0.25">
      <c r="A137" s="17"/>
      <c r="B137" s="17"/>
      <c r="C137" s="17"/>
      <c r="D137" s="245"/>
      <c r="E137" s="92" t="s">
        <v>110</v>
      </c>
      <c r="F137" s="86" t="s">
        <v>10</v>
      </c>
      <c r="G137" s="80" t="s">
        <v>111</v>
      </c>
      <c r="H137" s="66" t="s">
        <v>109</v>
      </c>
      <c r="I137" s="66">
        <v>1</v>
      </c>
      <c r="J137" s="67">
        <v>168</v>
      </c>
      <c r="K137" s="68">
        <f>'Planilha para vinculação'!F22</f>
        <v>25.79</v>
      </c>
      <c r="L137" s="69">
        <f t="shared" si="107"/>
        <v>4332.72</v>
      </c>
      <c r="M137" s="83">
        <f t="shared" si="101"/>
        <v>722.12</v>
      </c>
      <c r="N137" s="71"/>
      <c r="O137" s="83">
        <f t="shared" si="102"/>
        <v>722.12</v>
      </c>
      <c r="P137" s="103"/>
      <c r="Q137" s="83">
        <f t="shared" si="103"/>
        <v>722.12</v>
      </c>
      <c r="R137" s="71"/>
      <c r="S137" s="83">
        <f t="shared" si="104"/>
        <v>722.12</v>
      </c>
      <c r="T137" s="103"/>
      <c r="U137" s="83">
        <f t="shared" si="105"/>
        <v>722.12</v>
      </c>
      <c r="V137" s="71"/>
      <c r="W137" s="83">
        <f t="shared" si="106"/>
        <v>722.12</v>
      </c>
      <c r="X137" s="71"/>
      <c r="Y137" s="72"/>
      <c r="Z137" s="73"/>
      <c r="AA137" s="73"/>
    </row>
    <row r="138" spans="1:27" ht="15.75" customHeight="1" x14ac:dyDescent="0.25">
      <c r="A138" s="17"/>
      <c r="B138" s="17"/>
      <c r="C138" s="17"/>
      <c r="D138" s="245"/>
      <c r="E138" s="92" t="s">
        <v>15</v>
      </c>
      <c r="F138" s="76" t="s">
        <v>11</v>
      </c>
      <c r="G138" s="80" t="s">
        <v>111</v>
      </c>
      <c r="H138" s="66" t="s">
        <v>115</v>
      </c>
      <c r="I138" s="66">
        <v>6</v>
      </c>
      <c r="J138" s="66">
        <v>153</v>
      </c>
      <c r="K138" s="68">
        <f>'Planilha para vinculação'!$F$28</f>
        <v>0.24</v>
      </c>
      <c r="L138" s="69">
        <f t="shared" si="107"/>
        <v>220.32</v>
      </c>
      <c r="M138" s="83">
        <f t="shared" si="101"/>
        <v>36.72</v>
      </c>
      <c r="N138" s="71"/>
      <c r="O138" s="83">
        <f t="shared" si="102"/>
        <v>36.72</v>
      </c>
      <c r="P138" s="103"/>
      <c r="Q138" s="83">
        <f t="shared" si="103"/>
        <v>36.72</v>
      </c>
      <c r="R138" s="71"/>
      <c r="S138" s="83">
        <f t="shared" si="104"/>
        <v>36.72</v>
      </c>
      <c r="T138" s="103"/>
      <c r="U138" s="83">
        <f t="shared" si="105"/>
        <v>36.72</v>
      </c>
      <c r="V138" s="71"/>
      <c r="W138" s="83">
        <f t="shared" si="106"/>
        <v>36.72</v>
      </c>
      <c r="X138" s="71"/>
      <c r="Y138" s="72"/>
      <c r="Z138" s="73"/>
      <c r="AA138" s="73"/>
    </row>
    <row r="139" spans="1:27" ht="24.75" customHeight="1" x14ac:dyDescent="0.25">
      <c r="A139" s="17"/>
      <c r="B139" s="17"/>
      <c r="C139" s="17"/>
      <c r="D139" s="245"/>
      <c r="E139" s="92" t="s">
        <v>127</v>
      </c>
      <c r="F139" s="76" t="s">
        <v>11</v>
      </c>
      <c r="G139" s="80" t="s">
        <v>111</v>
      </c>
      <c r="H139" s="66" t="s">
        <v>115</v>
      </c>
      <c r="I139" s="66">
        <v>6</v>
      </c>
      <c r="J139" s="66">
        <v>25</v>
      </c>
      <c r="K139" s="68">
        <f>'Kit lanche'!E15</f>
        <v>5.88</v>
      </c>
      <c r="L139" s="69">
        <f t="shared" si="107"/>
        <v>882</v>
      </c>
      <c r="M139" s="83">
        <f t="shared" si="101"/>
        <v>147</v>
      </c>
      <c r="N139" s="71"/>
      <c r="O139" s="83">
        <f t="shared" si="102"/>
        <v>147</v>
      </c>
      <c r="P139" s="103"/>
      <c r="Q139" s="83">
        <f t="shared" si="103"/>
        <v>147</v>
      </c>
      <c r="R139" s="71"/>
      <c r="S139" s="83">
        <f t="shared" si="104"/>
        <v>147</v>
      </c>
      <c r="T139" s="103"/>
      <c r="U139" s="83">
        <f t="shared" si="105"/>
        <v>147</v>
      </c>
      <c r="V139" s="71"/>
      <c r="W139" s="83">
        <f t="shared" si="106"/>
        <v>147</v>
      </c>
      <c r="X139" s="71"/>
      <c r="Y139" s="72"/>
      <c r="Z139" s="73"/>
      <c r="AA139" s="73"/>
    </row>
    <row r="140" spans="1:27" ht="15.75" customHeight="1" x14ac:dyDescent="0.25">
      <c r="A140" s="17"/>
      <c r="B140" s="17"/>
      <c r="C140" s="17"/>
      <c r="D140" s="245"/>
      <c r="E140" s="92" t="s">
        <v>123</v>
      </c>
      <c r="F140" s="76" t="s">
        <v>11</v>
      </c>
      <c r="G140" s="80" t="s">
        <v>111</v>
      </c>
      <c r="H140" s="65" t="s">
        <v>114</v>
      </c>
      <c r="I140" s="66">
        <v>6</v>
      </c>
      <c r="J140" s="66">
        <v>25</v>
      </c>
      <c r="K140" s="68">
        <f>'Verba_Kit Pedagogico'!H20</f>
        <v>10.489999999999998</v>
      </c>
      <c r="L140" s="69">
        <f t="shared" si="107"/>
        <v>1573.4999999999995</v>
      </c>
      <c r="M140" s="83">
        <f t="shared" si="101"/>
        <v>262.24999999999994</v>
      </c>
      <c r="N140" s="71"/>
      <c r="O140" s="83">
        <f t="shared" si="102"/>
        <v>262.24999999999994</v>
      </c>
      <c r="P140" s="103"/>
      <c r="Q140" s="83">
        <f t="shared" si="103"/>
        <v>262.24999999999994</v>
      </c>
      <c r="R140" s="71"/>
      <c r="S140" s="83">
        <f t="shared" si="104"/>
        <v>262.24999999999994</v>
      </c>
      <c r="T140" s="103"/>
      <c r="U140" s="83">
        <f t="shared" si="105"/>
        <v>262.24999999999994</v>
      </c>
      <c r="V140" s="71"/>
      <c r="W140" s="83">
        <f t="shared" si="106"/>
        <v>262.24999999999994</v>
      </c>
      <c r="X140" s="71"/>
      <c r="Y140" s="72"/>
      <c r="Z140" s="73"/>
      <c r="AA140" s="73"/>
    </row>
    <row r="141" spans="1:27" ht="15.75" customHeight="1" x14ac:dyDescent="0.25">
      <c r="A141" s="17"/>
      <c r="B141" s="17"/>
      <c r="C141" s="17"/>
      <c r="D141" s="245"/>
      <c r="E141" s="92" t="s">
        <v>121</v>
      </c>
      <c r="F141" s="76" t="s">
        <v>11</v>
      </c>
      <c r="G141" s="80" t="s">
        <v>111</v>
      </c>
      <c r="H141" s="66" t="s">
        <v>115</v>
      </c>
      <c r="I141" s="66">
        <v>6</v>
      </c>
      <c r="J141" s="66">
        <v>5</v>
      </c>
      <c r="K141" s="68">
        <f>'Planilha para vinculação'!$F$40</f>
        <v>12</v>
      </c>
      <c r="L141" s="69">
        <f t="shared" si="107"/>
        <v>360</v>
      </c>
      <c r="M141" s="83">
        <f t="shared" si="101"/>
        <v>60</v>
      </c>
      <c r="N141" s="71"/>
      <c r="O141" s="83">
        <f t="shared" si="102"/>
        <v>60</v>
      </c>
      <c r="P141" s="103"/>
      <c r="Q141" s="83">
        <f t="shared" si="103"/>
        <v>60</v>
      </c>
      <c r="R141" s="71"/>
      <c r="S141" s="83">
        <f t="shared" si="104"/>
        <v>60</v>
      </c>
      <c r="T141" s="103"/>
      <c r="U141" s="83">
        <f t="shared" si="105"/>
        <v>60</v>
      </c>
      <c r="V141" s="71"/>
      <c r="W141" s="83">
        <f t="shared" si="106"/>
        <v>60</v>
      </c>
      <c r="X141" s="71"/>
      <c r="Y141" s="72"/>
      <c r="Z141" s="73"/>
      <c r="AA141" s="73"/>
    </row>
    <row r="142" spans="1:27" ht="15.75" customHeight="1" x14ac:dyDescent="0.25">
      <c r="A142" s="17"/>
      <c r="B142" s="17"/>
      <c r="C142" s="17"/>
      <c r="D142" s="245"/>
      <c r="E142" s="92" t="s">
        <v>122</v>
      </c>
      <c r="F142" s="76" t="s">
        <v>11</v>
      </c>
      <c r="G142" s="80" t="s">
        <v>111</v>
      </c>
      <c r="H142" s="66" t="s">
        <v>115</v>
      </c>
      <c r="I142" s="66">
        <v>6</v>
      </c>
      <c r="J142" s="66">
        <v>25</v>
      </c>
      <c r="K142" s="68">
        <f>'Planilha para vinculação'!$F$39</f>
        <v>4</v>
      </c>
      <c r="L142" s="69">
        <f t="shared" si="107"/>
        <v>600</v>
      </c>
      <c r="M142" s="83">
        <f t="shared" si="101"/>
        <v>100</v>
      </c>
      <c r="N142" s="78"/>
      <c r="O142" s="83">
        <f t="shared" si="102"/>
        <v>100</v>
      </c>
      <c r="P142" s="103"/>
      <c r="Q142" s="83">
        <f t="shared" si="103"/>
        <v>100</v>
      </c>
      <c r="R142" s="78"/>
      <c r="S142" s="83">
        <f t="shared" si="104"/>
        <v>100</v>
      </c>
      <c r="T142" s="103"/>
      <c r="U142" s="83">
        <f t="shared" si="105"/>
        <v>100</v>
      </c>
      <c r="V142" s="71"/>
      <c r="W142" s="83">
        <f t="shared" si="106"/>
        <v>100</v>
      </c>
      <c r="X142" s="71"/>
      <c r="Y142" s="72"/>
      <c r="Z142" s="73"/>
      <c r="AA142" s="73"/>
    </row>
    <row r="143" spans="1:27" ht="15.75" customHeight="1" x14ac:dyDescent="0.25">
      <c r="A143" s="17"/>
      <c r="B143" s="17"/>
      <c r="C143" s="17"/>
      <c r="D143" s="245"/>
      <c r="E143" s="62" t="s">
        <v>27</v>
      </c>
      <c r="F143" s="76" t="s">
        <v>11</v>
      </c>
      <c r="G143" s="80" t="s">
        <v>111</v>
      </c>
      <c r="H143" s="66" t="s">
        <v>115</v>
      </c>
      <c r="I143" s="66">
        <v>6</v>
      </c>
      <c r="J143" s="66">
        <v>2</v>
      </c>
      <c r="K143" s="68">
        <f>'Planilha para vinculação'!$F$66</f>
        <v>18.88</v>
      </c>
      <c r="L143" s="69">
        <f t="shared" si="107"/>
        <v>226.56</v>
      </c>
      <c r="M143" s="83">
        <f t="shared" si="101"/>
        <v>37.76</v>
      </c>
      <c r="N143" s="78"/>
      <c r="O143" s="83">
        <f t="shared" si="102"/>
        <v>37.76</v>
      </c>
      <c r="P143" s="103"/>
      <c r="Q143" s="83">
        <f t="shared" si="103"/>
        <v>37.76</v>
      </c>
      <c r="R143" s="78"/>
      <c r="S143" s="83">
        <f t="shared" si="104"/>
        <v>37.76</v>
      </c>
      <c r="T143" s="103"/>
      <c r="U143" s="83">
        <f t="shared" si="105"/>
        <v>37.76</v>
      </c>
      <c r="V143" s="71"/>
      <c r="W143" s="83">
        <f t="shared" si="106"/>
        <v>37.76</v>
      </c>
      <c r="X143" s="71"/>
      <c r="Y143" s="72"/>
      <c r="Z143" s="73"/>
      <c r="AA143" s="73"/>
    </row>
    <row r="144" spans="1:27" ht="15.75" customHeight="1" x14ac:dyDescent="0.25">
      <c r="A144" s="17"/>
      <c r="B144" s="17"/>
      <c r="C144" s="17"/>
      <c r="D144" s="245"/>
      <c r="E144" s="183" t="s">
        <v>413</v>
      </c>
      <c r="F144" s="76" t="s">
        <v>11</v>
      </c>
      <c r="G144" s="80" t="s">
        <v>111</v>
      </c>
      <c r="H144" s="66" t="s">
        <v>115</v>
      </c>
      <c r="I144" s="66">
        <v>6</v>
      </c>
      <c r="J144" s="66">
        <v>30</v>
      </c>
      <c r="K144" s="91">
        <f>'Planilha para vinculação'!$F$35</f>
        <v>0.61</v>
      </c>
      <c r="L144" s="69">
        <f t="shared" si="107"/>
        <v>109.80000000000001</v>
      </c>
      <c r="M144" s="83">
        <f t="shared" si="101"/>
        <v>18.3</v>
      </c>
      <c r="N144" s="78"/>
      <c r="O144" s="83">
        <f t="shared" si="102"/>
        <v>18.3</v>
      </c>
      <c r="P144" s="103"/>
      <c r="Q144" s="83">
        <f t="shared" si="103"/>
        <v>18.3</v>
      </c>
      <c r="R144" s="78"/>
      <c r="S144" s="83">
        <f t="shared" si="104"/>
        <v>18.3</v>
      </c>
      <c r="T144" s="103"/>
      <c r="U144" s="83">
        <f t="shared" si="105"/>
        <v>18.3</v>
      </c>
      <c r="V144" s="71"/>
      <c r="W144" s="83">
        <f t="shared" si="106"/>
        <v>18.3</v>
      </c>
      <c r="X144" s="71"/>
      <c r="Y144" s="100">
        <f>SUM(M146:X146)</f>
        <v>12088.98</v>
      </c>
      <c r="Z144" s="73" t="b">
        <f>IF(Y144=L146,TRUE,FALSE)</f>
        <v>1</v>
      </c>
      <c r="AA144" s="73"/>
    </row>
    <row r="145" spans="1:27" ht="15.75" customHeight="1" x14ac:dyDescent="0.25">
      <c r="A145" s="17"/>
      <c r="B145" s="17"/>
      <c r="C145" s="17"/>
      <c r="D145" s="246"/>
      <c r="E145" s="184" t="s">
        <v>414</v>
      </c>
      <c r="F145" s="76" t="s">
        <v>11</v>
      </c>
      <c r="G145" s="80" t="s">
        <v>111</v>
      </c>
      <c r="H145" s="66" t="s">
        <v>115</v>
      </c>
      <c r="I145" s="66">
        <v>6</v>
      </c>
      <c r="J145" s="66">
        <v>20</v>
      </c>
      <c r="K145" s="68">
        <f>'Planilha para vinculação'!$F$26</f>
        <v>1.21</v>
      </c>
      <c r="L145" s="69">
        <f t="shared" si="107"/>
        <v>145.19999999999999</v>
      </c>
      <c r="M145" s="83">
        <f t="shared" si="101"/>
        <v>24.2</v>
      </c>
      <c r="N145" s="78"/>
      <c r="O145" s="83">
        <f t="shared" si="102"/>
        <v>24.2</v>
      </c>
      <c r="P145" s="103"/>
      <c r="Q145" s="83">
        <f t="shared" si="103"/>
        <v>24.2</v>
      </c>
      <c r="R145" s="78"/>
      <c r="S145" s="83">
        <f t="shared" si="104"/>
        <v>24.2</v>
      </c>
      <c r="T145" s="78"/>
      <c r="U145" s="83">
        <f t="shared" si="105"/>
        <v>24.2</v>
      </c>
      <c r="V145" s="78"/>
      <c r="W145" s="83">
        <f t="shared" si="106"/>
        <v>24.2</v>
      </c>
      <c r="X145" s="78"/>
      <c r="Y145" s="72"/>
      <c r="Z145" s="73"/>
      <c r="AA145" s="73"/>
    </row>
    <row r="146" spans="1:27" ht="15.75" customHeight="1" x14ac:dyDescent="0.25">
      <c r="A146" s="17"/>
      <c r="B146" s="17"/>
      <c r="C146" s="17"/>
      <c r="D146" s="255" t="s">
        <v>116</v>
      </c>
      <c r="E146" s="228"/>
      <c r="F146" s="228"/>
      <c r="G146" s="228"/>
      <c r="H146" s="228"/>
      <c r="I146" s="228"/>
      <c r="J146" s="228"/>
      <c r="K146" s="229"/>
      <c r="L146" s="57">
        <f>SUM(L135:L145)</f>
        <v>12088.98</v>
      </c>
      <c r="M146" s="79">
        <f>SUM(M135:M145)</f>
        <v>2014.83</v>
      </c>
      <c r="N146" s="79">
        <f t="shared" ref="N146:X146" si="108">SUM(N135:N145)</f>
        <v>0</v>
      </c>
      <c r="O146" s="79">
        <f t="shared" si="108"/>
        <v>2014.83</v>
      </c>
      <c r="P146" s="79">
        <f t="shared" si="108"/>
        <v>0</v>
      </c>
      <c r="Q146" s="79">
        <f t="shared" si="108"/>
        <v>2014.83</v>
      </c>
      <c r="R146" s="79">
        <f t="shared" si="108"/>
        <v>0</v>
      </c>
      <c r="S146" s="79">
        <f t="shared" si="108"/>
        <v>2014.83</v>
      </c>
      <c r="T146" s="79">
        <f t="shared" si="108"/>
        <v>0</v>
      </c>
      <c r="U146" s="79">
        <f t="shared" si="108"/>
        <v>2014.83</v>
      </c>
      <c r="V146" s="79">
        <f t="shared" si="108"/>
        <v>0</v>
      </c>
      <c r="W146" s="79">
        <f t="shared" si="108"/>
        <v>2014.83</v>
      </c>
      <c r="X146" s="79">
        <f t="shared" si="108"/>
        <v>0</v>
      </c>
      <c r="Y146" s="72"/>
      <c r="Z146" s="73"/>
      <c r="AA146" s="73"/>
    </row>
    <row r="147" spans="1:27" ht="15.75" customHeight="1" x14ac:dyDescent="0.25">
      <c r="A147" s="17"/>
      <c r="B147" s="17"/>
      <c r="C147" s="17"/>
      <c r="D147" s="244" t="s">
        <v>72</v>
      </c>
      <c r="E147" s="185" t="s">
        <v>372</v>
      </c>
      <c r="F147" s="76" t="s">
        <v>7</v>
      </c>
      <c r="G147" s="80" t="s">
        <v>111</v>
      </c>
      <c r="H147" s="66" t="s">
        <v>109</v>
      </c>
      <c r="I147" s="66">
        <v>6</v>
      </c>
      <c r="J147" s="66">
        <v>12</v>
      </c>
      <c r="K147" s="68">
        <f>'Planilha para vinculação'!$F$14</f>
        <v>37.94</v>
      </c>
      <c r="L147" s="69">
        <f>K147*J147*I147</f>
        <v>2731.68</v>
      </c>
      <c r="M147" s="82"/>
      <c r="N147" s="83">
        <f t="shared" ref="N147:N157" si="109">L147/6</f>
        <v>455.28</v>
      </c>
      <c r="O147" s="83"/>
      <c r="P147" s="83">
        <f t="shared" ref="P147:P157" si="110">L147/6</f>
        <v>455.28</v>
      </c>
      <c r="Q147" s="83"/>
      <c r="R147" s="83">
        <f t="shared" ref="R147:R157" si="111">L147/6</f>
        <v>455.28</v>
      </c>
      <c r="S147" s="83"/>
      <c r="T147" s="83">
        <f t="shared" ref="T147:T157" si="112">L147/6</f>
        <v>455.28</v>
      </c>
      <c r="U147" s="83"/>
      <c r="V147" s="83">
        <f t="shared" ref="V147:V157" si="113">L147/6</f>
        <v>455.28</v>
      </c>
      <c r="W147" s="83"/>
      <c r="X147" s="83">
        <f t="shared" ref="X147:X157" si="114">L147/6</f>
        <v>455.28</v>
      </c>
      <c r="Y147" s="72"/>
      <c r="Z147" s="73"/>
      <c r="AA147" s="73"/>
    </row>
    <row r="148" spans="1:27" ht="42" customHeight="1" x14ac:dyDescent="0.25">
      <c r="A148" s="17"/>
      <c r="B148" s="17"/>
      <c r="C148" s="17"/>
      <c r="D148" s="245"/>
      <c r="E148" s="92" t="s">
        <v>108</v>
      </c>
      <c r="F148" s="86" t="s">
        <v>10</v>
      </c>
      <c r="G148" s="80" t="s">
        <v>111</v>
      </c>
      <c r="H148" s="66" t="s">
        <v>109</v>
      </c>
      <c r="I148" s="66">
        <v>1</v>
      </c>
      <c r="J148" s="67">
        <v>72</v>
      </c>
      <c r="K148" s="68">
        <f>'Planilha para vinculação'!F21</f>
        <v>12.6</v>
      </c>
      <c r="L148" s="69">
        <f t="shared" ref="L148:L157" si="115">K148*J148*I148</f>
        <v>907.19999999999993</v>
      </c>
      <c r="M148" s="70"/>
      <c r="N148" s="83">
        <f t="shared" si="109"/>
        <v>151.19999999999999</v>
      </c>
      <c r="O148" s="71"/>
      <c r="P148" s="83">
        <f t="shared" si="110"/>
        <v>151.19999999999999</v>
      </c>
      <c r="Q148" s="71"/>
      <c r="R148" s="83">
        <f t="shared" si="111"/>
        <v>151.19999999999999</v>
      </c>
      <c r="S148" s="71"/>
      <c r="T148" s="83">
        <f t="shared" si="112"/>
        <v>151.19999999999999</v>
      </c>
      <c r="U148" s="83"/>
      <c r="V148" s="83">
        <f t="shared" si="113"/>
        <v>151.19999999999999</v>
      </c>
      <c r="W148" s="71"/>
      <c r="X148" s="83">
        <f t="shared" si="114"/>
        <v>151.19999999999999</v>
      </c>
      <c r="Y148" s="72"/>
      <c r="Z148" s="73"/>
      <c r="AA148" s="73"/>
    </row>
    <row r="149" spans="1:27" ht="38.25" customHeight="1" x14ac:dyDescent="0.25">
      <c r="A149" s="17"/>
      <c r="B149" s="17"/>
      <c r="C149" s="17"/>
      <c r="D149" s="245"/>
      <c r="E149" s="92" t="s">
        <v>110</v>
      </c>
      <c r="F149" s="86" t="s">
        <v>10</v>
      </c>
      <c r="G149" s="80" t="s">
        <v>111</v>
      </c>
      <c r="H149" s="66" t="s">
        <v>109</v>
      </c>
      <c r="I149" s="66">
        <v>1</v>
      </c>
      <c r="J149" s="67">
        <v>168</v>
      </c>
      <c r="K149" s="68">
        <f>'Planilha para vinculação'!F22</f>
        <v>25.79</v>
      </c>
      <c r="L149" s="69">
        <f t="shared" si="115"/>
        <v>4332.72</v>
      </c>
      <c r="M149" s="70"/>
      <c r="N149" s="83">
        <f t="shared" si="109"/>
        <v>722.12</v>
      </c>
      <c r="O149" s="71"/>
      <c r="P149" s="83">
        <f t="shared" si="110"/>
        <v>722.12</v>
      </c>
      <c r="Q149" s="71"/>
      <c r="R149" s="83">
        <f t="shared" si="111"/>
        <v>722.12</v>
      </c>
      <c r="S149" s="71"/>
      <c r="T149" s="83">
        <f t="shared" si="112"/>
        <v>722.12</v>
      </c>
      <c r="U149" s="83"/>
      <c r="V149" s="83">
        <f t="shared" si="113"/>
        <v>722.12</v>
      </c>
      <c r="W149" s="71"/>
      <c r="X149" s="83">
        <f t="shared" si="114"/>
        <v>722.12</v>
      </c>
      <c r="Y149" s="72"/>
      <c r="Z149" s="73"/>
      <c r="AA149" s="73"/>
    </row>
    <row r="150" spans="1:27" ht="15.75" customHeight="1" x14ac:dyDescent="0.25">
      <c r="A150" s="17"/>
      <c r="B150" s="17"/>
      <c r="C150" s="17"/>
      <c r="D150" s="245"/>
      <c r="E150" s="92" t="s">
        <v>15</v>
      </c>
      <c r="F150" s="76" t="s">
        <v>11</v>
      </c>
      <c r="G150" s="80" t="s">
        <v>111</v>
      </c>
      <c r="H150" s="66" t="s">
        <v>115</v>
      </c>
      <c r="I150" s="66">
        <v>6</v>
      </c>
      <c r="J150" s="66">
        <v>153</v>
      </c>
      <c r="K150" s="68">
        <f>'Planilha para vinculação'!$F$28</f>
        <v>0.24</v>
      </c>
      <c r="L150" s="69">
        <f t="shared" si="115"/>
        <v>220.32</v>
      </c>
      <c r="M150" s="70"/>
      <c r="N150" s="83">
        <f t="shared" si="109"/>
        <v>36.72</v>
      </c>
      <c r="O150" s="71"/>
      <c r="P150" s="83">
        <f t="shared" si="110"/>
        <v>36.72</v>
      </c>
      <c r="Q150" s="71"/>
      <c r="R150" s="83">
        <f t="shared" si="111"/>
        <v>36.72</v>
      </c>
      <c r="S150" s="71"/>
      <c r="T150" s="83">
        <f t="shared" si="112"/>
        <v>36.72</v>
      </c>
      <c r="U150" s="83"/>
      <c r="V150" s="83">
        <f t="shared" si="113"/>
        <v>36.72</v>
      </c>
      <c r="W150" s="71"/>
      <c r="X150" s="83">
        <f t="shared" si="114"/>
        <v>36.72</v>
      </c>
      <c r="Y150" s="72"/>
      <c r="Z150" s="73"/>
      <c r="AA150" s="73"/>
    </row>
    <row r="151" spans="1:27" ht="17.25" customHeight="1" x14ac:dyDescent="0.25">
      <c r="A151" s="17"/>
      <c r="B151" s="17"/>
      <c r="C151" s="17"/>
      <c r="D151" s="245"/>
      <c r="E151" s="92" t="s">
        <v>123</v>
      </c>
      <c r="F151" s="76" t="s">
        <v>11</v>
      </c>
      <c r="G151" s="80" t="s">
        <v>111</v>
      </c>
      <c r="H151" s="65" t="s">
        <v>114</v>
      </c>
      <c r="I151" s="66">
        <v>6</v>
      </c>
      <c r="J151" s="66">
        <v>25</v>
      </c>
      <c r="K151" s="68">
        <f>'Verba_Kit Pedagogico'!H20</f>
        <v>10.489999999999998</v>
      </c>
      <c r="L151" s="69">
        <f t="shared" si="115"/>
        <v>1573.4999999999995</v>
      </c>
      <c r="M151" s="70"/>
      <c r="N151" s="83">
        <f t="shared" si="109"/>
        <v>262.24999999999994</v>
      </c>
      <c r="O151" s="71"/>
      <c r="P151" s="83">
        <f t="shared" si="110"/>
        <v>262.24999999999994</v>
      </c>
      <c r="Q151" s="71"/>
      <c r="R151" s="83">
        <f t="shared" si="111"/>
        <v>262.24999999999994</v>
      </c>
      <c r="S151" s="71"/>
      <c r="T151" s="83">
        <f t="shared" si="112"/>
        <v>262.24999999999994</v>
      </c>
      <c r="U151" s="83"/>
      <c r="V151" s="83">
        <f t="shared" si="113"/>
        <v>262.24999999999994</v>
      </c>
      <c r="W151" s="71"/>
      <c r="X151" s="83">
        <f t="shared" si="114"/>
        <v>262.24999999999994</v>
      </c>
      <c r="Y151" s="72"/>
      <c r="Z151" s="73"/>
      <c r="AA151" s="73"/>
    </row>
    <row r="152" spans="1:27" ht="15.75" customHeight="1" x14ac:dyDescent="0.25">
      <c r="A152" s="17"/>
      <c r="B152" s="17"/>
      <c r="C152" s="17"/>
      <c r="D152" s="245"/>
      <c r="E152" s="92" t="s">
        <v>127</v>
      </c>
      <c r="F152" s="76" t="s">
        <v>11</v>
      </c>
      <c r="G152" s="80" t="s">
        <v>111</v>
      </c>
      <c r="H152" s="66" t="s">
        <v>115</v>
      </c>
      <c r="I152" s="66">
        <v>6</v>
      </c>
      <c r="J152" s="66">
        <v>25</v>
      </c>
      <c r="K152" s="68">
        <f>'Kit lanche'!E15</f>
        <v>5.88</v>
      </c>
      <c r="L152" s="69">
        <f t="shared" si="115"/>
        <v>882</v>
      </c>
      <c r="M152" s="70"/>
      <c r="N152" s="83">
        <f t="shared" si="109"/>
        <v>147</v>
      </c>
      <c r="O152" s="71"/>
      <c r="P152" s="83">
        <f t="shared" si="110"/>
        <v>147</v>
      </c>
      <c r="Q152" s="71"/>
      <c r="R152" s="83">
        <f t="shared" si="111"/>
        <v>147</v>
      </c>
      <c r="S152" s="71"/>
      <c r="T152" s="83">
        <f t="shared" si="112"/>
        <v>147</v>
      </c>
      <c r="U152" s="83"/>
      <c r="V152" s="83">
        <f t="shared" si="113"/>
        <v>147</v>
      </c>
      <c r="W152" s="71"/>
      <c r="X152" s="83">
        <f t="shared" si="114"/>
        <v>147</v>
      </c>
      <c r="Y152" s="72"/>
      <c r="Z152" s="73"/>
      <c r="AA152" s="73"/>
    </row>
    <row r="153" spans="1:27" ht="15.75" customHeight="1" x14ac:dyDescent="0.25">
      <c r="A153" s="17"/>
      <c r="B153" s="17"/>
      <c r="C153" s="17"/>
      <c r="D153" s="245"/>
      <c r="E153" s="92" t="s">
        <v>121</v>
      </c>
      <c r="F153" s="76" t="s">
        <v>11</v>
      </c>
      <c r="G153" s="80" t="s">
        <v>111</v>
      </c>
      <c r="H153" s="66" t="s">
        <v>115</v>
      </c>
      <c r="I153" s="66">
        <v>6</v>
      </c>
      <c r="J153" s="66">
        <v>5</v>
      </c>
      <c r="K153" s="68">
        <f>'Planilha para vinculação'!$F$40</f>
        <v>12</v>
      </c>
      <c r="L153" s="69">
        <f t="shared" si="115"/>
        <v>360</v>
      </c>
      <c r="M153" s="70"/>
      <c r="N153" s="83">
        <f t="shared" si="109"/>
        <v>60</v>
      </c>
      <c r="O153" s="71"/>
      <c r="P153" s="83">
        <f t="shared" si="110"/>
        <v>60</v>
      </c>
      <c r="Q153" s="71"/>
      <c r="R153" s="83">
        <f t="shared" si="111"/>
        <v>60</v>
      </c>
      <c r="S153" s="71"/>
      <c r="T153" s="83">
        <f t="shared" si="112"/>
        <v>60</v>
      </c>
      <c r="U153" s="83"/>
      <c r="V153" s="83">
        <f t="shared" si="113"/>
        <v>60</v>
      </c>
      <c r="W153" s="71"/>
      <c r="X153" s="83">
        <f t="shared" si="114"/>
        <v>60</v>
      </c>
      <c r="Y153" s="72"/>
      <c r="Z153" s="73"/>
      <c r="AA153" s="73"/>
    </row>
    <row r="154" spans="1:27" ht="15.75" customHeight="1" x14ac:dyDescent="0.25">
      <c r="A154" s="17"/>
      <c r="B154" s="17"/>
      <c r="C154" s="17"/>
      <c r="D154" s="245"/>
      <c r="E154" s="92" t="s">
        <v>122</v>
      </c>
      <c r="F154" s="76" t="s">
        <v>11</v>
      </c>
      <c r="G154" s="80" t="s">
        <v>111</v>
      </c>
      <c r="H154" s="66" t="s">
        <v>115</v>
      </c>
      <c r="I154" s="66">
        <v>6</v>
      </c>
      <c r="J154" s="66">
        <v>25</v>
      </c>
      <c r="K154" s="68">
        <f>'Planilha para vinculação'!$F$39</f>
        <v>4</v>
      </c>
      <c r="L154" s="69">
        <f t="shared" si="115"/>
        <v>600</v>
      </c>
      <c r="M154" s="107"/>
      <c r="N154" s="83">
        <f t="shared" si="109"/>
        <v>100</v>
      </c>
      <c r="O154" s="78"/>
      <c r="P154" s="83">
        <f t="shared" si="110"/>
        <v>100</v>
      </c>
      <c r="Q154" s="78"/>
      <c r="R154" s="83">
        <f t="shared" si="111"/>
        <v>100</v>
      </c>
      <c r="S154" s="78"/>
      <c r="T154" s="83">
        <f t="shared" si="112"/>
        <v>100</v>
      </c>
      <c r="U154" s="83"/>
      <c r="V154" s="83">
        <f t="shared" si="113"/>
        <v>100</v>
      </c>
      <c r="W154" s="71"/>
      <c r="X154" s="83">
        <f t="shared" si="114"/>
        <v>100</v>
      </c>
      <c r="Y154" s="72"/>
      <c r="Z154" s="73"/>
      <c r="AA154" s="73"/>
    </row>
    <row r="155" spans="1:27" ht="15.75" customHeight="1" x14ac:dyDescent="0.25">
      <c r="A155" s="17"/>
      <c r="B155" s="17"/>
      <c r="C155" s="17"/>
      <c r="D155" s="245"/>
      <c r="E155" s="62" t="s">
        <v>27</v>
      </c>
      <c r="F155" s="76" t="s">
        <v>11</v>
      </c>
      <c r="G155" s="80" t="s">
        <v>111</v>
      </c>
      <c r="H155" s="66" t="s">
        <v>115</v>
      </c>
      <c r="I155" s="66">
        <v>6</v>
      </c>
      <c r="J155" s="66">
        <v>2</v>
      </c>
      <c r="K155" s="68">
        <f>'Planilha para vinculação'!$F$66</f>
        <v>18.88</v>
      </c>
      <c r="L155" s="69">
        <f t="shared" si="115"/>
        <v>226.56</v>
      </c>
      <c r="M155" s="107"/>
      <c r="N155" s="83">
        <f t="shared" si="109"/>
        <v>37.76</v>
      </c>
      <c r="O155" s="78"/>
      <c r="P155" s="83">
        <f t="shared" si="110"/>
        <v>37.76</v>
      </c>
      <c r="Q155" s="78"/>
      <c r="R155" s="83">
        <f t="shared" si="111"/>
        <v>37.76</v>
      </c>
      <c r="S155" s="78"/>
      <c r="T155" s="83">
        <f t="shared" si="112"/>
        <v>37.76</v>
      </c>
      <c r="U155" s="83"/>
      <c r="V155" s="83">
        <f t="shared" si="113"/>
        <v>37.76</v>
      </c>
      <c r="W155" s="71"/>
      <c r="X155" s="83">
        <f t="shared" si="114"/>
        <v>37.76</v>
      </c>
      <c r="Y155" s="72"/>
      <c r="Z155" s="73"/>
      <c r="AA155" s="73"/>
    </row>
    <row r="156" spans="1:27" ht="15.75" customHeight="1" x14ac:dyDescent="0.25">
      <c r="A156" s="17"/>
      <c r="B156" s="17"/>
      <c r="C156" s="17"/>
      <c r="D156" s="245"/>
      <c r="E156" s="183" t="s">
        <v>413</v>
      </c>
      <c r="F156" s="76" t="s">
        <v>11</v>
      </c>
      <c r="G156" s="80" t="s">
        <v>111</v>
      </c>
      <c r="H156" s="66" t="s">
        <v>115</v>
      </c>
      <c r="I156" s="66">
        <v>6</v>
      </c>
      <c r="J156" s="66">
        <v>30</v>
      </c>
      <c r="K156" s="91">
        <f>'Planilha para vinculação'!$F$35</f>
        <v>0.61</v>
      </c>
      <c r="L156" s="69">
        <f t="shared" si="115"/>
        <v>109.80000000000001</v>
      </c>
      <c r="M156" s="107"/>
      <c r="N156" s="83">
        <f t="shared" si="109"/>
        <v>18.3</v>
      </c>
      <c r="O156" s="78"/>
      <c r="P156" s="83">
        <f t="shared" si="110"/>
        <v>18.3</v>
      </c>
      <c r="Q156" s="78"/>
      <c r="R156" s="83">
        <f t="shared" si="111"/>
        <v>18.3</v>
      </c>
      <c r="S156" s="78"/>
      <c r="T156" s="83">
        <f t="shared" si="112"/>
        <v>18.3</v>
      </c>
      <c r="U156" s="83"/>
      <c r="V156" s="83">
        <f t="shared" si="113"/>
        <v>18.3</v>
      </c>
      <c r="W156" s="71"/>
      <c r="X156" s="83">
        <f t="shared" si="114"/>
        <v>18.3</v>
      </c>
      <c r="Y156" s="100">
        <f>SUM(M158:X158)</f>
        <v>12088.98</v>
      </c>
      <c r="Z156" s="73" t="b">
        <f>IF(Y156=L158,TRUE,FALSE)</f>
        <v>1</v>
      </c>
      <c r="AA156" s="73"/>
    </row>
    <row r="157" spans="1:27" ht="48.75" customHeight="1" x14ac:dyDescent="0.25">
      <c r="A157" s="17"/>
      <c r="B157" s="17"/>
      <c r="C157" s="17"/>
      <c r="D157" s="246"/>
      <c r="E157" s="184" t="s">
        <v>414</v>
      </c>
      <c r="F157" s="76" t="s">
        <v>11</v>
      </c>
      <c r="G157" s="80" t="s">
        <v>111</v>
      </c>
      <c r="H157" s="66" t="s">
        <v>115</v>
      </c>
      <c r="I157" s="66">
        <v>6</v>
      </c>
      <c r="J157" s="66">
        <v>20</v>
      </c>
      <c r="K157" s="68">
        <f>'Planilha para vinculação'!$F$26</f>
        <v>1.21</v>
      </c>
      <c r="L157" s="69">
        <f t="shared" si="115"/>
        <v>145.19999999999999</v>
      </c>
      <c r="M157" s="107"/>
      <c r="N157" s="83">
        <f t="shared" si="109"/>
        <v>24.2</v>
      </c>
      <c r="O157" s="108"/>
      <c r="P157" s="83">
        <f t="shared" si="110"/>
        <v>24.2</v>
      </c>
      <c r="Q157" s="78"/>
      <c r="R157" s="83">
        <f t="shared" si="111"/>
        <v>24.2</v>
      </c>
      <c r="S157" s="83"/>
      <c r="T157" s="83">
        <f t="shared" si="112"/>
        <v>24.2</v>
      </c>
      <c r="U157" s="83"/>
      <c r="V157" s="83">
        <f t="shared" si="113"/>
        <v>24.2</v>
      </c>
      <c r="W157" s="78"/>
      <c r="X157" s="83">
        <f t="shared" si="114"/>
        <v>24.2</v>
      </c>
      <c r="Y157" s="100">
        <f>SUM(M159:X159)</f>
        <v>29589.160000000003</v>
      </c>
      <c r="Z157" s="73" t="b">
        <f>IF(Y157=L159,TRUE,FALSE)</f>
        <v>1</v>
      </c>
      <c r="AA157" s="73"/>
    </row>
    <row r="158" spans="1:27" ht="15.75" customHeight="1" x14ac:dyDescent="0.25">
      <c r="A158" s="17"/>
      <c r="B158" s="17"/>
      <c r="C158" s="17"/>
      <c r="D158" s="255" t="s">
        <v>116</v>
      </c>
      <c r="E158" s="228"/>
      <c r="F158" s="228"/>
      <c r="G158" s="228"/>
      <c r="H158" s="228"/>
      <c r="I158" s="228"/>
      <c r="J158" s="228"/>
      <c r="K158" s="229"/>
      <c r="L158" s="57">
        <f>SUM(L147:L157)</f>
        <v>12088.98</v>
      </c>
      <c r="M158" s="56">
        <f t="shared" ref="M158:W158" si="116">SUM(M147:M157)</f>
        <v>0</v>
      </c>
      <c r="N158" s="56">
        <f t="shared" si="116"/>
        <v>2014.83</v>
      </c>
      <c r="O158" s="56">
        <f t="shared" si="116"/>
        <v>0</v>
      </c>
      <c r="P158" s="56">
        <f t="shared" si="116"/>
        <v>2014.83</v>
      </c>
      <c r="Q158" s="56">
        <f t="shared" si="116"/>
        <v>0</v>
      </c>
      <c r="R158" s="56">
        <f t="shared" si="116"/>
        <v>2014.83</v>
      </c>
      <c r="S158" s="56">
        <f t="shared" si="116"/>
        <v>0</v>
      </c>
      <c r="T158" s="56">
        <f t="shared" si="116"/>
        <v>2014.83</v>
      </c>
      <c r="U158" s="56">
        <f t="shared" si="116"/>
        <v>0</v>
      </c>
      <c r="V158" s="56">
        <f t="shared" si="116"/>
        <v>2014.83</v>
      </c>
      <c r="W158" s="56">
        <f t="shared" si="116"/>
        <v>0</v>
      </c>
      <c r="X158" s="56">
        <f>SUM(X147:X157)</f>
        <v>2014.83</v>
      </c>
      <c r="Y158" s="72"/>
      <c r="Z158" s="73"/>
      <c r="AA158" s="73"/>
    </row>
    <row r="159" spans="1:27" ht="15.75" customHeight="1" x14ac:dyDescent="0.25">
      <c r="A159" s="17"/>
      <c r="B159" s="17"/>
      <c r="C159" s="17"/>
      <c r="D159" s="256" t="s">
        <v>135</v>
      </c>
      <c r="E159" s="228"/>
      <c r="F159" s="228"/>
      <c r="G159" s="228"/>
      <c r="H159" s="228"/>
      <c r="I159" s="228"/>
      <c r="J159" s="228"/>
      <c r="K159" s="229"/>
      <c r="L159" s="101">
        <f>L158+L129+L146+L134</f>
        <v>29589.159999999996</v>
      </c>
      <c r="M159" s="122">
        <f>M158+M129+M146+M134</f>
        <v>2014.83</v>
      </c>
      <c r="N159" s="122">
        <f t="shared" ref="N159:X159" si="117">N158+N129+N146+N134</f>
        <v>2014.83</v>
      </c>
      <c r="O159" s="122">
        <f t="shared" si="117"/>
        <v>3367.63</v>
      </c>
      <c r="P159" s="122">
        <f t="shared" si="117"/>
        <v>2014.83</v>
      </c>
      <c r="Q159" s="122">
        <f t="shared" si="117"/>
        <v>3367.63</v>
      </c>
      <c r="R159" s="122">
        <f t="shared" si="117"/>
        <v>2014.83</v>
      </c>
      <c r="S159" s="122">
        <f t="shared" si="117"/>
        <v>2014.83</v>
      </c>
      <c r="T159" s="122">
        <f t="shared" si="117"/>
        <v>2014.83</v>
      </c>
      <c r="U159" s="122">
        <f t="shared" si="117"/>
        <v>3367.63</v>
      </c>
      <c r="V159" s="122">
        <f t="shared" si="117"/>
        <v>3367.63</v>
      </c>
      <c r="W159" s="122">
        <f t="shared" si="117"/>
        <v>2014.83</v>
      </c>
      <c r="X159" s="122">
        <f t="shared" si="117"/>
        <v>2014.83</v>
      </c>
      <c r="Y159" s="72"/>
      <c r="Z159" s="73"/>
      <c r="AA159" s="73"/>
    </row>
    <row r="160" spans="1:27" ht="38.25" customHeight="1" x14ac:dyDescent="0.25">
      <c r="A160" s="99"/>
      <c r="B160" s="99"/>
      <c r="C160" s="99"/>
      <c r="D160" s="257" t="s">
        <v>136</v>
      </c>
      <c r="E160" s="228"/>
      <c r="F160" s="228"/>
      <c r="G160" s="228"/>
      <c r="H160" s="228"/>
      <c r="I160" s="228"/>
      <c r="J160" s="228"/>
      <c r="K160" s="228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  <c r="X160" s="229"/>
      <c r="Y160" s="72"/>
      <c r="Z160" s="73"/>
      <c r="AA160" s="73"/>
    </row>
    <row r="161" spans="1:27" ht="15.75" customHeight="1" x14ac:dyDescent="0.25">
      <c r="A161" s="17"/>
      <c r="B161" s="17"/>
      <c r="C161" s="17"/>
      <c r="D161" s="244" t="s">
        <v>77</v>
      </c>
      <c r="E161" s="62" t="s">
        <v>108</v>
      </c>
      <c r="F161" s="113" t="s">
        <v>10</v>
      </c>
      <c r="G161" s="80" t="s">
        <v>111</v>
      </c>
      <c r="H161" s="65" t="s">
        <v>109</v>
      </c>
      <c r="I161" s="65">
        <v>1</v>
      </c>
      <c r="J161" s="67">
        <v>30</v>
      </c>
      <c r="K161" s="68">
        <f>'Planilha para vinculação'!F21</f>
        <v>12.6</v>
      </c>
      <c r="L161" s="124">
        <f>I161*J161*K161</f>
        <v>378</v>
      </c>
      <c r="M161" s="125"/>
      <c r="N161" s="126"/>
      <c r="O161" s="71"/>
      <c r="P161" s="71">
        <f>L161/2</f>
        <v>189</v>
      </c>
      <c r="Q161" s="116"/>
      <c r="R161" s="71"/>
      <c r="S161" s="116"/>
      <c r="T161" s="78"/>
      <c r="U161" s="71">
        <f t="shared" ref="U161:U170" si="118">L161/2</f>
        <v>189</v>
      </c>
      <c r="V161" s="127"/>
      <c r="W161" s="116"/>
      <c r="X161" s="116"/>
      <c r="Y161" s="72"/>
      <c r="Z161" s="73"/>
      <c r="AA161" s="73"/>
    </row>
    <row r="162" spans="1:27" ht="12.75" customHeight="1" x14ac:dyDescent="0.25">
      <c r="A162" s="17"/>
      <c r="B162" s="17"/>
      <c r="C162" s="17"/>
      <c r="D162" s="245"/>
      <c r="E162" s="74" t="s">
        <v>110</v>
      </c>
      <c r="F162" s="113" t="s">
        <v>10</v>
      </c>
      <c r="G162" s="80" t="s">
        <v>111</v>
      </c>
      <c r="H162" s="65" t="s">
        <v>109</v>
      </c>
      <c r="I162" s="65">
        <v>1</v>
      </c>
      <c r="J162" s="67">
        <v>60</v>
      </c>
      <c r="K162" s="68">
        <f>'Planilha para vinculação'!F22</f>
        <v>25.79</v>
      </c>
      <c r="L162" s="124">
        <f t="shared" ref="L162:L170" si="119">I162*J162*K162</f>
        <v>1547.3999999999999</v>
      </c>
      <c r="M162" s="114"/>
      <c r="N162" s="126"/>
      <c r="O162" s="71"/>
      <c r="P162" s="71">
        <f t="shared" ref="P162:P170" si="120">L162/2</f>
        <v>773.69999999999993</v>
      </c>
      <c r="Q162" s="78"/>
      <c r="R162" s="71"/>
      <c r="S162" s="78"/>
      <c r="T162" s="78"/>
      <c r="U162" s="71">
        <f t="shared" si="118"/>
        <v>773.69999999999993</v>
      </c>
      <c r="V162" s="127"/>
      <c r="W162" s="78"/>
      <c r="X162" s="78"/>
      <c r="Y162" s="72"/>
      <c r="Z162" s="73"/>
      <c r="AA162" s="73"/>
    </row>
    <row r="163" spans="1:27" ht="12.75" customHeight="1" x14ac:dyDescent="0.25">
      <c r="A163" s="17"/>
      <c r="B163" s="17"/>
      <c r="C163" s="17"/>
      <c r="D163" s="245"/>
      <c r="E163" s="6" t="s">
        <v>373</v>
      </c>
      <c r="F163" s="80" t="s">
        <v>7</v>
      </c>
      <c r="G163" s="80" t="s">
        <v>111</v>
      </c>
      <c r="H163" s="64" t="s">
        <v>109</v>
      </c>
      <c r="I163" s="64">
        <v>1</v>
      </c>
      <c r="J163" s="64">
        <v>12</v>
      </c>
      <c r="K163" s="68">
        <f>'Planilha para vinculação'!$F$15</f>
        <v>21.73</v>
      </c>
      <c r="L163" s="124">
        <f t="shared" si="119"/>
        <v>260.76</v>
      </c>
      <c r="M163" s="114"/>
      <c r="N163" s="126"/>
      <c r="O163" s="71"/>
      <c r="P163" s="71">
        <f t="shared" si="120"/>
        <v>130.38</v>
      </c>
      <c r="Q163" s="78"/>
      <c r="R163" s="71"/>
      <c r="S163" s="78"/>
      <c r="T163" s="78"/>
      <c r="U163" s="71">
        <f t="shared" si="118"/>
        <v>130.38</v>
      </c>
      <c r="V163" s="127"/>
      <c r="W163" s="78"/>
      <c r="X163" s="78"/>
      <c r="Y163" s="72"/>
      <c r="Z163" s="73"/>
      <c r="AA163" s="73"/>
    </row>
    <row r="164" spans="1:27" ht="12.75" customHeight="1" x14ac:dyDescent="0.25">
      <c r="A164" s="17"/>
      <c r="B164" s="17"/>
      <c r="C164" s="17"/>
      <c r="D164" s="245"/>
      <c r="E164" s="184" t="s">
        <v>414</v>
      </c>
      <c r="F164" s="80" t="s">
        <v>11</v>
      </c>
      <c r="G164" s="80" t="s">
        <v>111</v>
      </c>
      <c r="H164" s="66" t="s">
        <v>115</v>
      </c>
      <c r="I164" s="66">
        <v>2</v>
      </c>
      <c r="J164" s="66">
        <v>20</v>
      </c>
      <c r="K164" s="68">
        <f>'Planilha para vinculação'!$F$26</f>
        <v>1.21</v>
      </c>
      <c r="L164" s="124">
        <f t="shared" si="119"/>
        <v>48.4</v>
      </c>
      <c r="M164" s="114"/>
      <c r="N164" s="126"/>
      <c r="O164" s="71"/>
      <c r="P164" s="71">
        <f t="shared" si="120"/>
        <v>24.2</v>
      </c>
      <c r="Q164" s="78"/>
      <c r="R164" s="71"/>
      <c r="S164" s="78"/>
      <c r="T164" s="78"/>
      <c r="U164" s="71">
        <f t="shared" si="118"/>
        <v>24.2</v>
      </c>
      <c r="V164" s="127"/>
      <c r="W164" s="78"/>
      <c r="X164" s="78"/>
      <c r="Y164" s="72"/>
      <c r="Z164" s="73"/>
      <c r="AA164" s="73"/>
    </row>
    <row r="165" spans="1:27" ht="20.25" customHeight="1" x14ac:dyDescent="0.25">
      <c r="A165" s="17"/>
      <c r="B165" s="17"/>
      <c r="C165" s="17"/>
      <c r="D165" s="245"/>
      <c r="E165" s="138" t="s">
        <v>120</v>
      </c>
      <c r="F165" s="80" t="s">
        <v>11</v>
      </c>
      <c r="G165" s="80" t="s">
        <v>111</v>
      </c>
      <c r="H165" s="66" t="s">
        <v>115</v>
      </c>
      <c r="I165" s="66">
        <v>2</v>
      </c>
      <c r="J165" s="66">
        <v>153</v>
      </c>
      <c r="K165" s="68">
        <f>'Planilha para vinculação'!$F$31</f>
        <v>0.13</v>
      </c>
      <c r="L165" s="124">
        <f t="shared" si="119"/>
        <v>39.78</v>
      </c>
      <c r="M165" s="114"/>
      <c r="N165" s="126"/>
      <c r="O165" s="71"/>
      <c r="P165" s="71">
        <f t="shared" si="120"/>
        <v>19.89</v>
      </c>
      <c r="Q165" s="78"/>
      <c r="R165" s="71"/>
      <c r="S165" s="78"/>
      <c r="T165" s="78"/>
      <c r="U165" s="71">
        <f t="shared" si="118"/>
        <v>19.89</v>
      </c>
      <c r="V165" s="127"/>
      <c r="W165" s="78"/>
      <c r="X165" s="78"/>
      <c r="Y165" s="72"/>
      <c r="Z165" s="73"/>
      <c r="AA165" s="73"/>
    </row>
    <row r="166" spans="1:27" ht="15.75" customHeight="1" x14ac:dyDescent="0.25">
      <c r="A166" s="17"/>
      <c r="B166" s="17"/>
      <c r="C166" s="17"/>
      <c r="D166" s="245"/>
      <c r="E166" s="92" t="s">
        <v>121</v>
      </c>
      <c r="F166" s="80" t="s">
        <v>11</v>
      </c>
      <c r="G166" s="80" t="s">
        <v>111</v>
      </c>
      <c r="H166" s="66" t="s">
        <v>115</v>
      </c>
      <c r="I166" s="66">
        <v>2</v>
      </c>
      <c r="J166" s="66">
        <v>5</v>
      </c>
      <c r="K166" s="68">
        <f>'Planilha para vinculação'!$F$40</f>
        <v>12</v>
      </c>
      <c r="L166" s="124">
        <f t="shared" si="119"/>
        <v>120</v>
      </c>
      <c r="M166" s="114"/>
      <c r="N166" s="126"/>
      <c r="O166" s="71"/>
      <c r="P166" s="71">
        <f t="shared" si="120"/>
        <v>60</v>
      </c>
      <c r="Q166" s="78"/>
      <c r="R166" s="71"/>
      <c r="S166" s="78"/>
      <c r="T166" s="78"/>
      <c r="U166" s="71">
        <f t="shared" si="118"/>
        <v>60</v>
      </c>
      <c r="V166" s="127"/>
      <c r="W166" s="78"/>
      <c r="X166" s="78"/>
      <c r="Y166" s="72"/>
      <c r="Z166" s="73"/>
      <c r="AA166" s="73"/>
    </row>
    <row r="167" spans="1:27" ht="74.25" customHeight="1" x14ac:dyDescent="0.25">
      <c r="A167" s="17"/>
      <c r="B167" s="17"/>
      <c r="C167" s="17"/>
      <c r="D167" s="245"/>
      <c r="E167" s="92" t="s">
        <v>122</v>
      </c>
      <c r="F167" s="80" t="s">
        <v>11</v>
      </c>
      <c r="G167" s="80" t="s">
        <v>111</v>
      </c>
      <c r="H167" s="66" t="s">
        <v>115</v>
      </c>
      <c r="I167" s="66">
        <v>2</v>
      </c>
      <c r="J167" s="66">
        <v>40</v>
      </c>
      <c r="K167" s="68">
        <f>'Planilha para vinculação'!$F$39</f>
        <v>4</v>
      </c>
      <c r="L167" s="124">
        <f t="shared" si="119"/>
        <v>320</v>
      </c>
      <c r="M167" s="114"/>
      <c r="N167" s="126"/>
      <c r="O167" s="71"/>
      <c r="P167" s="71">
        <f t="shared" si="120"/>
        <v>160</v>
      </c>
      <c r="Q167" s="78"/>
      <c r="R167" s="71"/>
      <c r="S167" s="78"/>
      <c r="T167" s="78"/>
      <c r="U167" s="71">
        <f t="shared" si="118"/>
        <v>160</v>
      </c>
      <c r="V167" s="127"/>
      <c r="W167" s="78"/>
      <c r="X167" s="78"/>
      <c r="Y167" s="72"/>
      <c r="Z167" s="73"/>
      <c r="AA167" s="73"/>
    </row>
    <row r="168" spans="1:27" ht="15.75" customHeight="1" x14ac:dyDescent="0.25">
      <c r="A168" s="17"/>
      <c r="B168" s="17"/>
      <c r="C168" s="17"/>
      <c r="D168" s="245"/>
      <c r="E168" s="183" t="s">
        <v>413</v>
      </c>
      <c r="F168" s="80" t="s">
        <v>11</v>
      </c>
      <c r="G168" s="80" t="s">
        <v>111</v>
      </c>
      <c r="H168" s="66" t="s">
        <v>115</v>
      </c>
      <c r="I168" s="66">
        <v>2</v>
      </c>
      <c r="J168" s="66">
        <v>45</v>
      </c>
      <c r="K168" s="91">
        <f>'Planilha para vinculação'!$F$35</f>
        <v>0.61</v>
      </c>
      <c r="L168" s="124">
        <f t="shared" si="119"/>
        <v>54.9</v>
      </c>
      <c r="M168" s="114"/>
      <c r="N168" s="126"/>
      <c r="O168" s="71"/>
      <c r="P168" s="71">
        <f t="shared" si="120"/>
        <v>27.45</v>
      </c>
      <c r="Q168" s="78"/>
      <c r="R168" s="71"/>
      <c r="S168" s="78"/>
      <c r="T168" s="78"/>
      <c r="U168" s="71">
        <f t="shared" si="118"/>
        <v>27.45</v>
      </c>
      <c r="V168" s="127"/>
      <c r="W168" s="78"/>
      <c r="X168" s="78"/>
      <c r="Y168" s="72"/>
      <c r="Z168" s="73"/>
      <c r="AA168" s="73"/>
    </row>
    <row r="169" spans="1:27" ht="25.5" customHeight="1" x14ac:dyDescent="0.25">
      <c r="A169" s="17"/>
      <c r="B169" s="17"/>
      <c r="C169" s="17"/>
      <c r="D169" s="245"/>
      <c r="E169" s="92" t="s">
        <v>123</v>
      </c>
      <c r="F169" s="66" t="s">
        <v>137</v>
      </c>
      <c r="G169" s="80" t="s">
        <v>111</v>
      </c>
      <c r="H169" s="65" t="s">
        <v>114</v>
      </c>
      <c r="I169" s="66">
        <v>2</v>
      </c>
      <c r="J169" s="66">
        <v>40</v>
      </c>
      <c r="K169" s="68">
        <v>29.809999999999995</v>
      </c>
      <c r="L169" s="124">
        <f t="shared" si="119"/>
        <v>2384.7999999999997</v>
      </c>
      <c r="M169" s="114"/>
      <c r="N169" s="126"/>
      <c r="O169" s="71"/>
      <c r="P169" s="71">
        <f t="shared" si="120"/>
        <v>1192.3999999999999</v>
      </c>
      <c r="Q169" s="78"/>
      <c r="R169" s="71"/>
      <c r="S169" s="78"/>
      <c r="T169" s="78"/>
      <c r="U169" s="71">
        <f t="shared" si="118"/>
        <v>1192.3999999999999</v>
      </c>
      <c r="V169" s="127"/>
      <c r="W169" s="78"/>
      <c r="X169" s="78"/>
      <c r="Y169" s="100">
        <f>SUM(M171:X171)</f>
        <v>5624.44</v>
      </c>
      <c r="Z169" s="73" t="b">
        <f>IF(Y169=L171,TRUE,FALSE)</f>
        <v>1</v>
      </c>
      <c r="AA169" s="73"/>
    </row>
    <row r="170" spans="1:27" ht="15.75" customHeight="1" x14ac:dyDescent="0.25">
      <c r="A170" s="17"/>
      <c r="B170" s="17"/>
      <c r="C170" s="17"/>
      <c r="D170" s="246"/>
      <c r="E170" s="62" t="s">
        <v>127</v>
      </c>
      <c r="F170" s="80" t="s">
        <v>11</v>
      </c>
      <c r="G170" s="80" t="s">
        <v>111</v>
      </c>
      <c r="H170" s="64" t="s">
        <v>115</v>
      </c>
      <c r="I170" s="64">
        <v>2</v>
      </c>
      <c r="J170" s="66">
        <v>40</v>
      </c>
      <c r="K170" s="68">
        <f>'Kit lanche'!$E$15</f>
        <v>5.88</v>
      </c>
      <c r="L170" s="124">
        <f t="shared" si="119"/>
        <v>470.4</v>
      </c>
      <c r="M170" s="114"/>
      <c r="N170" s="126"/>
      <c r="O170" s="71"/>
      <c r="P170" s="71">
        <f t="shared" si="120"/>
        <v>235.2</v>
      </c>
      <c r="Q170" s="78"/>
      <c r="R170" s="71"/>
      <c r="S170" s="78"/>
      <c r="T170" s="78"/>
      <c r="U170" s="71">
        <f t="shared" si="118"/>
        <v>235.2</v>
      </c>
      <c r="V170" s="127"/>
      <c r="W170" s="78"/>
      <c r="X170" s="78"/>
      <c r="Y170" s="72"/>
      <c r="Z170" s="73"/>
      <c r="AA170" s="73"/>
    </row>
    <row r="171" spans="1:27" ht="15.75" customHeight="1" x14ac:dyDescent="0.25">
      <c r="A171" s="17"/>
      <c r="B171" s="17"/>
      <c r="C171" s="17"/>
      <c r="D171" s="266" t="s">
        <v>116</v>
      </c>
      <c r="E171" s="228"/>
      <c r="F171" s="228"/>
      <c r="G171" s="228"/>
      <c r="H171" s="228"/>
      <c r="I171" s="228"/>
      <c r="J171" s="228"/>
      <c r="K171" s="229"/>
      <c r="L171" s="118">
        <f>SUM(L161:L170)</f>
        <v>5624.44</v>
      </c>
      <c r="M171" s="118">
        <f t="shared" ref="M171:X171" si="121">SUM(M161:M170)</f>
        <v>0</v>
      </c>
      <c r="N171" s="118">
        <f t="shared" si="121"/>
        <v>0</v>
      </c>
      <c r="O171" s="118">
        <f t="shared" si="121"/>
        <v>0</v>
      </c>
      <c r="P171" s="118">
        <f t="shared" si="121"/>
        <v>2812.22</v>
      </c>
      <c r="Q171" s="118">
        <f t="shared" si="121"/>
        <v>0</v>
      </c>
      <c r="R171" s="118">
        <f t="shared" si="121"/>
        <v>0</v>
      </c>
      <c r="S171" s="118">
        <f t="shared" si="121"/>
        <v>0</v>
      </c>
      <c r="T171" s="118">
        <f t="shared" si="121"/>
        <v>0</v>
      </c>
      <c r="U171" s="118">
        <f t="shared" si="121"/>
        <v>2812.22</v>
      </c>
      <c r="V171" s="118">
        <f t="shared" si="121"/>
        <v>0</v>
      </c>
      <c r="W171" s="118">
        <f t="shared" si="121"/>
        <v>0</v>
      </c>
      <c r="X171" s="118">
        <f t="shared" si="121"/>
        <v>0</v>
      </c>
      <c r="Y171" s="72"/>
      <c r="Z171" s="73"/>
      <c r="AA171" s="73"/>
    </row>
    <row r="172" spans="1:27" ht="15.75" customHeight="1" x14ac:dyDescent="0.25">
      <c r="A172" s="17"/>
      <c r="B172" s="17"/>
      <c r="C172" s="17"/>
      <c r="D172" s="244" t="s">
        <v>138</v>
      </c>
      <c r="E172" s="62" t="s">
        <v>108</v>
      </c>
      <c r="F172" s="86" t="s">
        <v>10</v>
      </c>
      <c r="G172" s="80" t="s">
        <v>111</v>
      </c>
      <c r="H172" s="66" t="s">
        <v>109</v>
      </c>
      <c r="I172" s="66">
        <v>1</v>
      </c>
      <c r="J172" s="67">
        <v>120</v>
      </c>
      <c r="K172" s="68">
        <f>'Planilha para vinculação'!F21</f>
        <v>12.6</v>
      </c>
      <c r="L172" s="69">
        <f>I172*J172*K172</f>
        <v>1512</v>
      </c>
      <c r="M172" s="71"/>
      <c r="N172" s="106"/>
      <c r="O172" s="106"/>
      <c r="P172" s="71"/>
      <c r="Q172" s="130">
        <f>L172/2</f>
        <v>756</v>
      </c>
      <c r="R172" s="106"/>
      <c r="S172" s="71"/>
      <c r="T172" s="71"/>
      <c r="U172" s="106"/>
      <c r="V172" s="103"/>
      <c r="W172" s="71">
        <f>L172/2</f>
        <v>756</v>
      </c>
      <c r="X172" s="128"/>
      <c r="Y172" s="72"/>
      <c r="Z172" s="73"/>
      <c r="AA172" s="73"/>
    </row>
    <row r="173" spans="1:27" ht="15.75" customHeight="1" x14ac:dyDescent="0.25">
      <c r="A173" s="17"/>
      <c r="B173" s="17"/>
      <c r="C173" s="17"/>
      <c r="D173" s="245"/>
      <c r="E173" s="62" t="s">
        <v>110</v>
      </c>
      <c r="F173" s="86" t="s">
        <v>10</v>
      </c>
      <c r="G173" s="80" t="s">
        <v>111</v>
      </c>
      <c r="H173" s="66" t="s">
        <v>109</v>
      </c>
      <c r="I173" s="66">
        <v>1</v>
      </c>
      <c r="J173" s="67">
        <v>160</v>
      </c>
      <c r="K173" s="68">
        <f>'Planilha para vinculação'!F22</f>
        <v>25.79</v>
      </c>
      <c r="L173" s="69">
        <f t="shared" ref="L173:L181" si="122">I173*J173*K173</f>
        <v>4126.3999999999996</v>
      </c>
      <c r="M173" s="71"/>
      <c r="N173" s="78"/>
      <c r="O173" s="78"/>
      <c r="P173" s="71"/>
      <c r="Q173" s="130">
        <f t="shared" ref="Q173:Q181" si="123">L173/2</f>
        <v>2063.1999999999998</v>
      </c>
      <c r="R173" s="78"/>
      <c r="S173" s="71"/>
      <c r="T173" s="71"/>
      <c r="U173" s="78"/>
      <c r="V173" s="103"/>
      <c r="W173" s="71">
        <f t="shared" ref="W173:W181" si="124">L173/2</f>
        <v>2063.1999999999998</v>
      </c>
      <c r="X173" s="128"/>
      <c r="Y173" s="72"/>
      <c r="Z173" s="73"/>
      <c r="AA173" s="73"/>
    </row>
    <row r="174" spans="1:27" ht="15.75" customHeight="1" x14ac:dyDescent="0.25">
      <c r="A174" s="17"/>
      <c r="B174" s="17"/>
      <c r="C174" s="17"/>
      <c r="D174" s="245"/>
      <c r="E174" s="6" t="s">
        <v>373</v>
      </c>
      <c r="F174" s="76" t="s">
        <v>7</v>
      </c>
      <c r="G174" s="80" t="s">
        <v>111</v>
      </c>
      <c r="H174" s="66" t="s">
        <v>109</v>
      </c>
      <c r="I174" s="66">
        <v>1</v>
      </c>
      <c r="J174" s="67">
        <v>32</v>
      </c>
      <c r="K174" s="68">
        <f>'Planilha para vinculação'!$F$15</f>
        <v>21.73</v>
      </c>
      <c r="L174" s="69">
        <f t="shared" si="122"/>
        <v>695.36</v>
      </c>
      <c r="M174" s="71"/>
      <c r="N174" s="78"/>
      <c r="O174" s="78"/>
      <c r="P174" s="71"/>
      <c r="Q174" s="130">
        <f t="shared" si="123"/>
        <v>347.68</v>
      </c>
      <c r="R174" s="78"/>
      <c r="S174" s="71"/>
      <c r="T174" s="71"/>
      <c r="U174" s="78"/>
      <c r="V174" s="103"/>
      <c r="W174" s="71">
        <f t="shared" si="124"/>
        <v>347.68</v>
      </c>
      <c r="X174" s="128"/>
      <c r="Y174" s="72"/>
      <c r="Z174" s="73"/>
      <c r="AA174" s="73"/>
    </row>
    <row r="175" spans="1:27" ht="15.75" customHeight="1" x14ac:dyDescent="0.25">
      <c r="A175" s="17"/>
      <c r="B175" s="17"/>
      <c r="C175" s="17"/>
      <c r="D175" s="245"/>
      <c r="E175" s="62" t="s">
        <v>123</v>
      </c>
      <c r="F175" s="76" t="s">
        <v>11</v>
      </c>
      <c r="G175" s="80" t="s">
        <v>111</v>
      </c>
      <c r="H175" s="65" t="s">
        <v>114</v>
      </c>
      <c r="I175" s="66">
        <v>2</v>
      </c>
      <c r="J175" s="66">
        <v>25</v>
      </c>
      <c r="K175" s="68">
        <f>'Verba_Kit Pedagogico'!H20</f>
        <v>10.489999999999998</v>
      </c>
      <c r="L175" s="69">
        <f t="shared" si="122"/>
        <v>524.49999999999989</v>
      </c>
      <c r="M175" s="71"/>
      <c r="N175" s="78"/>
      <c r="O175" s="78"/>
      <c r="P175" s="71"/>
      <c r="Q175" s="130">
        <f t="shared" si="123"/>
        <v>262.24999999999994</v>
      </c>
      <c r="R175" s="78"/>
      <c r="S175" s="71"/>
      <c r="T175" s="71"/>
      <c r="U175" s="78"/>
      <c r="V175" s="103"/>
      <c r="W175" s="71">
        <f t="shared" si="124"/>
        <v>262.24999999999994</v>
      </c>
      <c r="X175" s="128"/>
      <c r="Y175" s="72"/>
      <c r="Z175" s="73"/>
      <c r="AA175" s="73"/>
    </row>
    <row r="176" spans="1:27" ht="15.75" customHeight="1" x14ac:dyDescent="0.25">
      <c r="A176" s="17"/>
      <c r="B176" s="17"/>
      <c r="C176" s="17"/>
      <c r="D176" s="245"/>
      <c r="E176" s="92" t="s">
        <v>15</v>
      </c>
      <c r="F176" s="76" t="s">
        <v>11</v>
      </c>
      <c r="G176" s="80" t="s">
        <v>111</v>
      </c>
      <c r="H176" s="66" t="s">
        <v>134</v>
      </c>
      <c r="I176" s="66">
        <v>2</v>
      </c>
      <c r="J176" s="66">
        <v>153</v>
      </c>
      <c r="K176" s="68">
        <f>'Planilha para vinculação'!$F$28</f>
        <v>0.24</v>
      </c>
      <c r="L176" s="69">
        <f t="shared" si="122"/>
        <v>73.44</v>
      </c>
      <c r="M176" s="71"/>
      <c r="N176" s="78"/>
      <c r="O176" s="78"/>
      <c r="P176" s="71"/>
      <c r="Q176" s="130">
        <f t="shared" si="123"/>
        <v>36.72</v>
      </c>
      <c r="R176" s="78"/>
      <c r="S176" s="71"/>
      <c r="T176" s="71"/>
      <c r="U176" s="78"/>
      <c r="V176" s="103"/>
      <c r="W176" s="71">
        <f t="shared" si="124"/>
        <v>36.72</v>
      </c>
      <c r="X176" s="128"/>
      <c r="Y176" s="72"/>
      <c r="Z176" s="73"/>
      <c r="AA176" s="73"/>
    </row>
    <row r="177" spans="1:27" ht="15.75" customHeight="1" x14ac:dyDescent="0.25">
      <c r="A177" s="17"/>
      <c r="B177" s="17"/>
      <c r="C177" s="17"/>
      <c r="D177" s="245"/>
      <c r="E177" s="62" t="s">
        <v>127</v>
      </c>
      <c r="F177" s="76" t="s">
        <v>11</v>
      </c>
      <c r="G177" s="80" t="s">
        <v>111</v>
      </c>
      <c r="H177" s="66" t="s">
        <v>115</v>
      </c>
      <c r="I177" s="66">
        <v>2</v>
      </c>
      <c r="J177" s="66">
        <v>25</v>
      </c>
      <c r="K177" s="68">
        <f>'Kit lanche'!E15</f>
        <v>5.88</v>
      </c>
      <c r="L177" s="69">
        <f t="shared" si="122"/>
        <v>294</v>
      </c>
      <c r="M177" s="71"/>
      <c r="N177" s="78"/>
      <c r="O177" s="78"/>
      <c r="P177" s="71"/>
      <c r="Q177" s="130">
        <f t="shared" si="123"/>
        <v>147</v>
      </c>
      <c r="R177" s="78"/>
      <c r="S177" s="71"/>
      <c r="T177" s="71"/>
      <c r="U177" s="78"/>
      <c r="V177" s="103"/>
      <c r="W177" s="71">
        <f t="shared" si="124"/>
        <v>147</v>
      </c>
      <c r="X177" s="128"/>
      <c r="Y177" s="72"/>
      <c r="Z177" s="73"/>
      <c r="AA177" s="73"/>
    </row>
    <row r="178" spans="1:27" ht="20.25" customHeight="1" x14ac:dyDescent="0.25">
      <c r="A178" s="17"/>
      <c r="B178" s="17"/>
      <c r="C178" s="17"/>
      <c r="D178" s="245"/>
      <c r="E178" s="62" t="s">
        <v>121</v>
      </c>
      <c r="F178" s="76" t="s">
        <v>11</v>
      </c>
      <c r="G178" s="80" t="s">
        <v>111</v>
      </c>
      <c r="H178" s="66" t="s">
        <v>115</v>
      </c>
      <c r="I178" s="66">
        <v>2</v>
      </c>
      <c r="J178" s="66">
        <v>5</v>
      </c>
      <c r="K178" s="68">
        <f>'Planilha para vinculação'!$F$40</f>
        <v>12</v>
      </c>
      <c r="L178" s="69">
        <f t="shared" si="122"/>
        <v>120</v>
      </c>
      <c r="M178" s="71"/>
      <c r="N178" s="78"/>
      <c r="O178" s="78"/>
      <c r="P178" s="71"/>
      <c r="Q178" s="130">
        <f t="shared" si="123"/>
        <v>60</v>
      </c>
      <c r="R178" s="78"/>
      <c r="S178" s="71"/>
      <c r="T178" s="71"/>
      <c r="U178" s="78"/>
      <c r="V178" s="103"/>
      <c r="W178" s="71">
        <f t="shared" si="124"/>
        <v>60</v>
      </c>
      <c r="X178" s="128"/>
      <c r="Y178" s="72"/>
      <c r="Z178" s="73"/>
      <c r="AA178" s="73"/>
    </row>
    <row r="179" spans="1:27" ht="15.75" customHeight="1" x14ac:dyDescent="0.25">
      <c r="A179" s="17"/>
      <c r="B179" s="17"/>
      <c r="C179" s="17"/>
      <c r="D179" s="245"/>
      <c r="E179" s="62" t="s">
        <v>122</v>
      </c>
      <c r="F179" s="76" t="s">
        <v>11</v>
      </c>
      <c r="G179" s="80" t="s">
        <v>111</v>
      </c>
      <c r="H179" s="66" t="s">
        <v>115</v>
      </c>
      <c r="I179" s="66">
        <v>2</v>
      </c>
      <c r="J179" s="66">
        <v>25</v>
      </c>
      <c r="K179" s="68">
        <f>'Planilha para vinculação'!$F$39</f>
        <v>4</v>
      </c>
      <c r="L179" s="69">
        <f t="shared" si="122"/>
        <v>200</v>
      </c>
      <c r="M179" s="71"/>
      <c r="N179" s="78"/>
      <c r="O179" s="78"/>
      <c r="P179" s="71"/>
      <c r="Q179" s="130">
        <f t="shared" si="123"/>
        <v>100</v>
      </c>
      <c r="R179" s="78"/>
      <c r="S179" s="71"/>
      <c r="T179" s="71"/>
      <c r="U179" s="78"/>
      <c r="V179" s="103"/>
      <c r="W179" s="71">
        <f t="shared" si="124"/>
        <v>100</v>
      </c>
      <c r="X179" s="128"/>
      <c r="Y179" s="72"/>
      <c r="Z179" s="73"/>
      <c r="AA179" s="73"/>
    </row>
    <row r="180" spans="1:27" ht="15.75" customHeight="1" x14ac:dyDescent="0.25">
      <c r="A180" s="17"/>
      <c r="B180" s="17"/>
      <c r="C180" s="17"/>
      <c r="D180" s="245"/>
      <c r="E180" s="183" t="s">
        <v>413</v>
      </c>
      <c r="F180" s="76" t="s">
        <v>11</v>
      </c>
      <c r="G180" s="80" t="s">
        <v>111</v>
      </c>
      <c r="H180" s="66" t="s">
        <v>115</v>
      </c>
      <c r="I180" s="66">
        <v>2</v>
      </c>
      <c r="J180" s="66">
        <v>30</v>
      </c>
      <c r="K180" s="91">
        <f>'Planilha para vinculação'!$F$35</f>
        <v>0.61</v>
      </c>
      <c r="L180" s="69">
        <f t="shared" si="122"/>
        <v>36.6</v>
      </c>
      <c r="M180" s="71"/>
      <c r="N180" s="78"/>
      <c r="O180" s="78"/>
      <c r="P180" s="71"/>
      <c r="Q180" s="130">
        <f t="shared" si="123"/>
        <v>18.3</v>
      </c>
      <c r="R180" s="78"/>
      <c r="S180" s="71"/>
      <c r="T180" s="71"/>
      <c r="U180" s="78"/>
      <c r="V180" s="103"/>
      <c r="W180" s="71">
        <f t="shared" si="124"/>
        <v>18.3</v>
      </c>
      <c r="X180" s="128"/>
      <c r="Y180" s="100">
        <f>SUM(M182:X182)</f>
        <v>7630.6999999999989</v>
      </c>
      <c r="Z180" s="73" t="b">
        <f>IF(Y180=L182,TRUE,FALSE)</f>
        <v>1</v>
      </c>
      <c r="AA180" s="73"/>
    </row>
    <row r="181" spans="1:27" ht="15.75" customHeight="1" x14ac:dyDescent="0.25">
      <c r="A181" s="17"/>
      <c r="B181" s="17"/>
      <c r="C181" s="17"/>
      <c r="D181" s="246"/>
      <c r="E181" s="184" t="s">
        <v>414</v>
      </c>
      <c r="F181" s="76" t="s">
        <v>11</v>
      </c>
      <c r="G181" s="80" t="s">
        <v>111</v>
      </c>
      <c r="H181" s="66" t="s">
        <v>115</v>
      </c>
      <c r="I181" s="66">
        <v>2</v>
      </c>
      <c r="J181" s="66">
        <v>20</v>
      </c>
      <c r="K181" s="68">
        <f>'Planilha para vinculação'!$F$26</f>
        <v>1.21</v>
      </c>
      <c r="L181" s="69">
        <f t="shared" si="122"/>
        <v>48.4</v>
      </c>
      <c r="M181" s="71"/>
      <c r="N181" s="78"/>
      <c r="O181" s="108"/>
      <c r="P181" s="71"/>
      <c r="Q181" s="130">
        <f t="shared" si="123"/>
        <v>24.2</v>
      </c>
      <c r="R181" s="78"/>
      <c r="S181" s="71"/>
      <c r="T181" s="78"/>
      <c r="U181" s="103"/>
      <c r="V181" s="78"/>
      <c r="W181" s="71">
        <f t="shared" si="124"/>
        <v>24.2</v>
      </c>
      <c r="X181" s="78"/>
      <c r="Y181" s="72"/>
      <c r="Z181" s="73"/>
      <c r="AA181" s="73"/>
    </row>
    <row r="182" spans="1:27" ht="15.75" customHeight="1" x14ac:dyDescent="0.25">
      <c r="A182" s="17"/>
      <c r="B182" s="17"/>
      <c r="C182" s="17"/>
      <c r="D182" s="255" t="s">
        <v>116</v>
      </c>
      <c r="E182" s="228"/>
      <c r="F182" s="228"/>
      <c r="G182" s="228"/>
      <c r="H182" s="228"/>
      <c r="I182" s="228"/>
      <c r="J182" s="228"/>
      <c r="K182" s="229"/>
      <c r="L182" s="57">
        <f>SUM(L172:L181)</f>
        <v>7630.6999999999989</v>
      </c>
      <c r="M182" s="186"/>
      <c r="N182" s="187"/>
      <c r="O182" s="187"/>
      <c r="P182" s="186"/>
      <c r="Q182" s="188">
        <f t="shared" ref="Q182:R182" si="125">SUM(Q172:Q181)</f>
        <v>3815.3499999999995</v>
      </c>
      <c r="R182" s="188">
        <f t="shared" si="125"/>
        <v>0</v>
      </c>
      <c r="S182" s="188">
        <f>SUM(S172:S181)</f>
        <v>0</v>
      </c>
      <c r="T182" s="188">
        <f t="shared" ref="T182:W182" si="126">SUM(T172:T181)</f>
        <v>0</v>
      </c>
      <c r="U182" s="188">
        <f t="shared" si="126"/>
        <v>0</v>
      </c>
      <c r="V182" s="188">
        <f t="shared" si="126"/>
        <v>0</v>
      </c>
      <c r="W182" s="188">
        <f t="shared" si="126"/>
        <v>3815.3499999999995</v>
      </c>
      <c r="X182" s="187"/>
      <c r="Y182" s="72"/>
      <c r="Z182" s="73"/>
      <c r="AA182" s="73"/>
    </row>
    <row r="183" spans="1:27" ht="15.75" customHeight="1" x14ac:dyDescent="0.25">
      <c r="A183" s="17"/>
      <c r="B183" s="17"/>
      <c r="C183" s="17"/>
      <c r="D183" s="244" t="s">
        <v>75</v>
      </c>
      <c r="E183" s="62" t="s">
        <v>108</v>
      </c>
      <c r="F183" s="86" t="s">
        <v>10</v>
      </c>
      <c r="G183" s="80" t="s">
        <v>111</v>
      </c>
      <c r="H183" s="64" t="s">
        <v>109</v>
      </c>
      <c r="I183" s="64">
        <v>1</v>
      </c>
      <c r="J183" s="67">
        <v>30</v>
      </c>
      <c r="K183" s="68">
        <f>'Planilha para vinculação'!F21</f>
        <v>12.6</v>
      </c>
      <c r="L183" s="69">
        <f>I183*J183*K183</f>
        <v>378</v>
      </c>
      <c r="M183" s="105"/>
      <c r="N183" s="106"/>
      <c r="O183" s="106"/>
      <c r="P183" s="129"/>
      <c r="Q183" s="130"/>
      <c r="R183" s="130">
        <f>L183/2</f>
        <v>189</v>
      </c>
      <c r="S183" s="106"/>
      <c r="T183" s="106"/>
      <c r="U183" s="130"/>
      <c r="V183" s="71"/>
      <c r="W183" s="71"/>
      <c r="X183" s="130">
        <f>L183/2</f>
        <v>189</v>
      </c>
      <c r="Y183" s="72"/>
      <c r="Z183" s="73"/>
      <c r="AA183" s="73"/>
    </row>
    <row r="184" spans="1:27" ht="15.75" customHeight="1" x14ac:dyDescent="0.25">
      <c r="A184" s="17"/>
      <c r="B184" s="17"/>
      <c r="C184" s="17"/>
      <c r="D184" s="245"/>
      <c r="E184" s="62" t="s">
        <v>110</v>
      </c>
      <c r="F184" s="86" t="s">
        <v>10</v>
      </c>
      <c r="G184" s="80" t="s">
        <v>111</v>
      </c>
      <c r="H184" s="64" t="s">
        <v>109</v>
      </c>
      <c r="I184" s="64">
        <v>1</v>
      </c>
      <c r="J184" s="67">
        <v>60</v>
      </c>
      <c r="K184" s="68">
        <f>'Planilha para vinculação'!F22</f>
        <v>25.79</v>
      </c>
      <c r="L184" s="69">
        <f t="shared" ref="L184:L190" si="127">I184*J184*K184</f>
        <v>1547.3999999999999</v>
      </c>
      <c r="M184" s="107"/>
      <c r="N184" s="78"/>
      <c r="O184" s="78"/>
      <c r="P184" s="129"/>
      <c r="Q184" s="130"/>
      <c r="R184" s="130">
        <f t="shared" ref="R184:R190" si="128">L184/2</f>
        <v>773.69999999999993</v>
      </c>
      <c r="S184" s="78"/>
      <c r="T184" s="78"/>
      <c r="U184" s="130"/>
      <c r="V184" s="71"/>
      <c r="W184" s="71"/>
      <c r="X184" s="130">
        <f t="shared" ref="X184:X190" si="129">L184/2</f>
        <v>773.69999999999993</v>
      </c>
      <c r="Y184" s="72"/>
      <c r="Z184" s="73"/>
      <c r="AA184" s="73"/>
    </row>
    <row r="185" spans="1:27" ht="15.75" customHeight="1" x14ac:dyDescent="0.25">
      <c r="A185" s="17"/>
      <c r="B185" s="17"/>
      <c r="C185" s="17"/>
      <c r="D185" s="245"/>
      <c r="E185" s="62" t="s">
        <v>121</v>
      </c>
      <c r="F185" s="86" t="s">
        <v>11</v>
      </c>
      <c r="G185" s="64" t="s">
        <v>111</v>
      </c>
      <c r="H185" s="64" t="s">
        <v>115</v>
      </c>
      <c r="I185" s="64">
        <v>2</v>
      </c>
      <c r="J185" s="66">
        <v>5</v>
      </c>
      <c r="K185" s="68">
        <f>'Planilha para vinculação'!$F$40</f>
        <v>12</v>
      </c>
      <c r="L185" s="69">
        <f t="shared" si="127"/>
        <v>120</v>
      </c>
      <c r="M185" s="107"/>
      <c r="N185" s="78"/>
      <c r="O185" s="78"/>
      <c r="P185" s="129"/>
      <c r="Q185" s="130"/>
      <c r="R185" s="130">
        <f t="shared" si="128"/>
        <v>60</v>
      </c>
      <c r="S185" s="78"/>
      <c r="T185" s="78"/>
      <c r="U185" s="130"/>
      <c r="V185" s="71"/>
      <c r="W185" s="71"/>
      <c r="X185" s="130">
        <f t="shared" si="129"/>
        <v>60</v>
      </c>
      <c r="Y185" s="72"/>
      <c r="Z185" s="73"/>
      <c r="AA185" s="73"/>
    </row>
    <row r="186" spans="1:27" ht="26.25" customHeight="1" x14ac:dyDescent="0.25">
      <c r="A186" s="17"/>
      <c r="B186" s="17"/>
      <c r="C186" s="17"/>
      <c r="D186" s="245"/>
      <c r="E186" s="62" t="s">
        <v>122</v>
      </c>
      <c r="F186" s="86" t="s">
        <v>11</v>
      </c>
      <c r="G186" s="64" t="s">
        <v>111</v>
      </c>
      <c r="H186" s="64" t="s">
        <v>115</v>
      </c>
      <c r="I186" s="64">
        <v>2</v>
      </c>
      <c r="J186" s="66">
        <v>20</v>
      </c>
      <c r="K186" s="68">
        <f>'Planilha para vinculação'!$F$39</f>
        <v>4</v>
      </c>
      <c r="L186" s="69">
        <f t="shared" si="127"/>
        <v>160</v>
      </c>
      <c r="M186" s="107"/>
      <c r="N186" s="78"/>
      <c r="O186" s="78"/>
      <c r="P186" s="129"/>
      <c r="Q186" s="130"/>
      <c r="R186" s="130">
        <f t="shared" si="128"/>
        <v>80</v>
      </c>
      <c r="S186" s="78"/>
      <c r="T186" s="78"/>
      <c r="U186" s="130"/>
      <c r="V186" s="71"/>
      <c r="W186" s="71"/>
      <c r="X186" s="130">
        <f t="shared" si="129"/>
        <v>80</v>
      </c>
      <c r="Y186" s="72"/>
      <c r="Z186" s="73"/>
      <c r="AA186" s="73"/>
    </row>
    <row r="187" spans="1:27" ht="15.75" customHeight="1" x14ac:dyDescent="0.25">
      <c r="A187" s="17"/>
      <c r="B187" s="17"/>
      <c r="C187" s="17"/>
      <c r="D187" s="245"/>
      <c r="E187" s="183" t="s">
        <v>413</v>
      </c>
      <c r="F187" s="86" t="s">
        <v>11</v>
      </c>
      <c r="G187" s="64" t="s">
        <v>111</v>
      </c>
      <c r="H187" s="64" t="s">
        <v>115</v>
      </c>
      <c r="I187" s="64">
        <v>2</v>
      </c>
      <c r="J187" s="66">
        <v>25</v>
      </c>
      <c r="K187" s="91">
        <f>'Planilha para vinculação'!$F$35</f>
        <v>0.61</v>
      </c>
      <c r="L187" s="69">
        <f t="shared" si="127"/>
        <v>30.5</v>
      </c>
      <c r="M187" s="107"/>
      <c r="N187" s="78"/>
      <c r="O187" s="78"/>
      <c r="P187" s="129"/>
      <c r="Q187" s="130"/>
      <c r="R187" s="130">
        <f t="shared" si="128"/>
        <v>15.25</v>
      </c>
      <c r="S187" s="78"/>
      <c r="T187" s="78"/>
      <c r="U187" s="130"/>
      <c r="V187" s="71"/>
      <c r="W187" s="71"/>
      <c r="X187" s="130">
        <f t="shared" si="129"/>
        <v>15.25</v>
      </c>
      <c r="Y187" s="72"/>
      <c r="Z187" s="73"/>
      <c r="AA187" s="73"/>
    </row>
    <row r="188" spans="1:27" ht="15.75" customHeight="1" x14ac:dyDescent="0.25">
      <c r="A188" s="17"/>
      <c r="B188" s="17"/>
      <c r="C188" s="17"/>
      <c r="D188" s="245"/>
      <c r="E188" s="92" t="s">
        <v>15</v>
      </c>
      <c r="F188" s="76" t="s">
        <v>11</v>
      </c>
      <c r="G188" s="80" t="s">
        <v>111</v>
      </c>
      <c r="H188" s="64" t="s">
        <v>134</v>
      </c>
      <c r="I188" s="64">
        <v>2</v>
      </c>
      <c r="J188" s="64">
        <v>153</v>
      </c>
      <c r="K188" s="68">
        <f>'Planilha para vinculação'!$F$28</f>
        <v>0.24</v>
      </c>
      <c r="L188" s="69">
        <f t="shared" si="127"/>
        <v>73.44</v>
      </c>
      <c r="M188" s="107"/>
      <c r="N188" s="78"/>
      <c r="O188" s="78"/>
      <c r="P188" s="129"/>
      <c r="Q188" s="130"/>
      <c r="R188" s="130">
        <f t="shared" si="128"/>
        <v>36.72</v>
      </c>
      <c r="S188" s="78"/>
      <c r="T188" s="78"/>
      <c r="U188" s="130"/>
      <c r="V188" s="71"/>
      <c r="W188" s="71"/>
      <c r="X188" s="130">
        <f t="shared" si="129"/>
        <v>36.72</v>
      </c>
      <c r="Y188" s="72"/>
      <c r="Z188" s="73"/>
      <c r="AA188" s="73"/>
    </row>
    <row r="189" spans="1:27" ht="15.75" customHeight="1" x14ac:dyDescent="0.25">
      <c r="A189" s="17"/>
      <c r="B189" s="17"/>
      <c r="C189" s="17"/>
      <c r="D189" s="245"/>
      <c r="E189" s="92" t="s">
        <v>127</v>
      </c>
      <c r="F189" s="76" t="s">
        <v>11</v>
      </c>
      <c r="G189" s="80" t="s">
        <v>111</v>
      </c>
      <c r="H189" s="66" t="s">
        <v>115</v>
      </c>
      <c r="I189" s="66">
        <v>2</v>
      </c>
      <c r="J189" s="66">
        <v>20</v>
      </c>
      <c r="K189" s="68">
        <f>'Kit lanche'!$E$15</f>
        <v>5.88</v>
      </c>
      <c r="L189" s="69">
        <f t="shared" si="127"/>
        <v>235.2</v>
      </c>
      <c r="M189" s="107"/>
      <c r="N189" s="78"/>
      <c r="O189" s="108"/>
      <c r="P189" s="103"/>
      <c r="Q189" s="130"/>
      <c r="R189" s="130">
        <f t="shared" si="128"/>
        <v>117.6</v>
      </c>
      <c r="S189" s="83"/>
      <c r="T189" s="78"/>
      <c r="U189" s="103"/>
      <c r="V189" s="78"/>
      <c r="W189" s="71"/>
      <c r="X189" s="130">
        <f t="shared" si="129"/>
        <v>117.6</v>
      </c>
      <c r="Y189" s="100">
        <f>SUM(M191:X191)</f>
        <v>2592.9399999999996</v>
      </c>
      <c r="Z189" s="73" t="b">
        <f>IF(Y189=L191,TRUE,FALSE)</f>
        <v>1</v>
      </c>
      <c r="AA189" s="73"/>
    </row>
    <row r="190" spans="1:27" ht="41.25" customHeight="1" x14ac:dyDescent="0.25">
      <c r="A190" s="17"/>
      <c r="B190" s="17"/>
      <c r="C190" s="17"/>
      <c r="D190" s="246"/>
      <c r="E190" s="184" t="s">
        <v>414</v>
      </c>
      <c r="F190" s="76" t="s">
        <v>11</v>
      </c>
      <c r="G190" s="80" t="s">
        <v>111</v>
      </c>
      <c r="H190" s="66" t="s">
        <v>115</v>
      </c>
      <c r="I190" s="66">
        <v>2</v>
      </c>
      <c r="J190" s="66">
        <v>20</v>
      </c>
      <c r="K190" s="68">
        <f>'Planilha para vinculação'!$F$26</f>
        <v>1.21</v>
      </c>
      <c r="L190" s="69">
        <f t="shared" si="127"/>
        <v>48.4</v>
      </c>
      <c r="M190" s="107"/>
      <c r="N190" s="78"/>
      <c r="O190" s="108"/>
      <c r="P190" s="103"/>
      <c r="Q190" s="130"/>
      <c r="R190" s="130">
        <f t="shared" si="128"/>
        <v>24.2</v>
      </c>
      <c r="S190" s="83"/>
      <c r="T190" s="78"/>
      <c r="U190" s="103"/>
      <c r="V190" s="78"/>
      <c r="W190" s="71"/>
      <c r="X190" s="130">
        <f t="shared" si="129"/>
        <v>24.2</v>
      </c>
      <c r="Y190" s="100">
        <f>SUM(M192:X192)</f>
        <v>15848.079999999996</v>
      </c>
      <c r="Z190" s="73" t="b">
        <f>IF(Y190=L192,TRUE,FALSE)</f>
        <v>1</v>
      </c>
      <c r="AA190" s="73"/>
    </row>
    <row r="191" spans="1:27" ht="15.75" customHeight="1" x14ac:dyDescent="0.25">
      <c r="A191" s="17"/>
      <c r="B191" s="17"/>
      <c r="C191" s="17"/>
      <c r="D191" s="255" t="s">
        <v>116</v>
      </c>
      <c r="E191" s="228"/>
      <c r="F191" s="228"/>
      <c r="G191" s="228"/>
      <c r="H191" s="228"/>
      <c r="I191" s="228"/>
      <c r="J191" s="228"/>
      <c r="K191" s="229"/>
      <c r="L191" s="57">
        <f>SUM(L183:L190)</f>
        <v>2592.9399999999996</v>
      </c>
      <c r="M191" s="79">
        <f t="shared" ref="M191:X191" si="130">SUM(M183:M190)</f>
        <v>0</v>
      </c>
      <c r="N191" s="56">
        <f t="shared" si="130"/>
        <v>0</v>
      </c>
      <c r="O191" s="56">
        <f t="shared" si="130"/>
        <v>0</v>
      </c>
      <c r="P191" s="56">
        <f t="shared" si="130"/>
        <v>0</v>
      </c>
      <c r="Q191" s="56">
        <f t="shared" si="130"/>
        <v>0</v>
      </c>
      <c r="R191" s="56">
        <f t="shared" si="130"/>
        <v>1296.4699999999998</v>
      </c>
      <c r="S191" s="56">
        <f t="shared" si="130"/>
        <v>0</v>
      </c>
      <c r="T191" s="56">
        <f t="shared" si="130"/>
        <v>0</v>
      </c>
      <c r="U191" s="56">
        <f t="shared" si="130"/>
        <v>0</v>
      </c>
      <c r="V191" s="56">
        <f t="shared" si="130"/>
        <v>0</v>
      </c>
      <c r="W191" s="56">
        <f t="shared" si="130"/>
        <v>0</v>
      </c>
      <c r="X191" s="56">
        <f t="shared" si="130"/>
        <v>1296.4699999999998</v>
      </c>
      <c r="Y191" s="72"/>
      <c r="Z191" s="73"/>
      <c r="AA191" s="73"/>
    </row>
    <row r="192" spans="1:27" ht="15.75" customHeight="1" x14ac:dyDescent="0.25">
      <c r="A192" s="17"/>
      <c r="B192" s="17"/>
      <c r="C192" s="17"/>
      <c r="D192" s="256" t="s">
        <v>139</v>
      </c>
      <c r="E192" s="228"/>
      <c r="F192" s="228"/>
      <c r="G192" s="228"/>
      <c r="H192" s="228"/>
      <c r="I192" s="228"/>
      <c r="J192" s="228"/>
      <c r="K192" s="229"/>
      <c r="L192" s="101">
        <f>L191+L182+L171</f>
        <v>15848.079999999998</v>
      </c>
      <c r="M192" s="131">
        <f>M191+M182+M171</f>
        <v>0</v>
      </c>
      <c r="N192" s="131">
        <f t="shared" ref="N192:X192" si="131">N191+N182+N171</f>
        <v>0</v>
      </c>
      <c r="O192" s="131">
        <f t="shared" si="131"/>
        <v>0</v>
      </c>
      <c r="P192" s="131">
        <f t="shared" si="131"/>
        <v>2812.22</v>
      </c>
      <c r="Q192" s="131">
        <f t="shared" si="131"/>
        <v>3815.3499999999995</v>
      </c>
      <c r="R192" s="131">
        <f t="shared" si="131"/>
        <v>1296.4699999999998</v>
      </c>
      <c r="S192" s="131">
        <f t="shared" si="131"/>
        <v>0</v>
      </c>
      <c r="T192" s="131">
        <f t="shared" si="131"/>
        <v>0</v>
      </c>
      <c r="U192" s="131">
        <f t="shared" si="131"/>
        <v>2812.22</v>
      </c>
      <c r="V192" s="131">
        <f t="shared" si="131"/>
        <v>0</v>
      </c>
      <c r="W192" s="131">
        <f t="shared" si="131"/>
        <v>3815.3499999999995</v>
      </c>
      <c r="X192" s="131">
        <f t="shared" si="131"/>
        <v>1296.4699999999998</v>
      </c>
      <c r="Y192" s="72"/>
      <c r="Z192" s="73"/>
      <c r="AA192" s="73"/>
    </row>
    <row r="193" spans="1:27" ht="15.75" customHeight="1" x14ac:dyDescent="0.25">
      <c r="A193" s="17"/>
      <c r="B193" s="17"/>
      <c r="C193" s="17"/>
      <c r="D193" s="257" t="s">
        <v>140</v>
      </c>
      <c r="E193" s="228"/>
      <c r="F193" s="228"/>
      <c r="G193" s="228"/>
      <c r="H193" s="228"/>
      <c r="I193" s="228"/>
      <c r="J193" s="228"/>
      <c r="K193" s="228"/>
      <c r="L193" s="228"/>
      <c r="M193" s="228"/>
      <c r="N193" s="228"/>
      <c r="O193" s="228"/>
      <c r="P193" s="228"/>
      <c r="Q193" s="228"/>
      <c r="R193" s="228"/>
      <c r="S193" s="228"/>
      <c r="T193" s="228"/>
      <c r="U193" s="228"/>
      <c r="V193" s="228"/>
      <c r="W193" s="228"/>
      <c r="X193" s="229"/>
      <c r="Y193" s="72"/>
      <c r="Z193" s="73"/>
      <c r="AA193" s="73"/>
    </row>
    <row r="194" spans="1:27" ht="23.25" customHeight="1" x14ac:dyDescent="0.25">
      <c r="A194" s="18"/>
      <c r="B194" s="18"/>
      <c r="C194" s="18"/>
      <c r="D194" s="244" t="s">
        <v>141</v>
      </c>
      <c r="E194" s="5" t="s">
        <v>375</v>
      </c>
      <c r="F194" s="178" t="s">
        <v>407</v>
      </c>
      <c r="G194" s="23" t="s">
        <v>111</v>
      </c>
      <c r="H194" s="66" t="s">
        <v>115</v>
      </c>
      <c r="I194" s="66">
        <v>1</v>
      </c>
      <c r="J194" s="66">
        <v>77</v>
      </c>
      <c r="K194" s="81">
        <f>Verba_Pesquisafinal!G16</f>
        <v>4</v>
      </c>
      <c r="L194" s="69">
        <f>K194*J194*I194</f>
        <v>308</v>
      </c>
      <c r="M194" s="82"/>
      <c r="N194" s="83"/>
      <c r="O194" s="83"/>
      <c r="P194" s="83"/>
      <c r="Q194" s="83"/>
      <c r="R194" s="83"/>
      <c r="S194" s="83"/>
      <c r="T194" s="83"/>
      <c r="U194" s="84"/>
      <c r="V194" s="84"/>
      <c r="W194" s="84"/>
      <c r="X194" s="85">
        <f t="shared" ref="X194" si="132">L194</f>
        <v>308</v>
      </c>
      <c r="Y194" s="132"/>
      <c r="Z194" s="73"/>
      <c r="AA194" s="73"/>
    </row>
    <row r="195" spans="1:27" ht="15.75" customHeight="1" x14ac:dyDescent="0.25">
      <c r="A195" s="17"/>
      <c r="B195" s="17"/>
      <c r="C195" s="17"/>
      <c r="D195" s="263"/>
      <c r="E195" s="5" t="s">
        <v>375</v>
      </c>
      <c r="F195" s="178" t="s">
        <v>407</v>
      </c>
      <c r="G195" s="23" t="s">
        <v>111</v>
      </c>
      <c r="H195" s="66" t="s">
        <v>115</v>
      </c>
      <c r="I195" s="66">
        <v>1</v>
      </c>
      <c r="J195" s="66">
        <v>1</v>
      </c>
      <c r="K195" s="81">
        <f>Verba_Pesquisafinal!G17</f>
        <v>156</v>
      </c>
      <c r="L195" s="69">
        <f t="shared" ref="L195:L197" si="133">K195*J195*I195</f>
        <v>156</v>
      </c>
      <c r="M195" s="82"/>
      <c r="N195" s="83"/>
      <c r="O195" s="83"/>
      <c r="P195" s="83"/>
      <c r="Q195" s="83"/>
      <c r="R195" s="83"/>
      <c r="S195" s="83"/>
      <c r="T195" s="83"/>
      <c r="U195" s="84"/>
      <c r="V195" s="84"/>
      <c r="W195" s="84"/>
      <c r="X195" s="85">
        <f t="shared" ref="X195:X197" si="134">L195</f>
        <v>156</v>
      </c>
      <c r="Y195" s="100">
        <f>SUM(M198:X198)</f>
        <v>1873.6</v>
      </c>
      <c r="Z195" s="73" t="b">
        <f>IF(Y195=L198,TRUE,FALSE)</f>
        <v>1</v>
      </c>
      <c r="AA195" s="73"/>
    </row>
    <row r="196" spans="1:27" ht="15.75" customHeight="1" x14ac:dyDescent="0.25">
      <c r="A196" s="17"/>
      <c r="B196" s="17"/>
      <c r="C196" s="17"/>
      <c r="D196" s="263"/>
      <c r="E196" s="64" t="s">
        <v>108</v>
      </c>
      <c r="F196" s="86" t="s">
        <v>10</v>
      </c>
      <c r="G196" s="80" t="s">
        <v>111</v>
      </c>
      <c r="H196" s="64" t="s">
        <v>109</v>
      </c>
      <c r="I196" s="64">
        <v>1</v>
      </c>
      <c r="J196" s="67">
        <v>30</v>
      </c>
      <c r="K196" s="68">
        <f>'Planilha para vinculação'!F21</f>
        <v>12.6</v>
      </c>
      <c r="L196" s="69">
        <f t="shared" si="133"/>
        <v>378</v>
      </c>
      <c r="M196" s="82"/>
      <c r="N196" s="83"/>
      <c r="O196" s="83"/>
      <c r="P196" s="83"/>
      <c r="Q196" s="83"/>
      <c r="R196" s="83"/>
      <c r="S196" s="83"/>
      <c r="T196" s="83"/>
      <c r="U196" s="84"/>
      <c r="V196" s="84"/>
      <c r="W196" s="84"/>
      <c r="X196" s="83">
        <f t="shared" si="134"/>
        <v>378</v>
      </c>
      <c r="Y196" s="100">
        <f>SUM(M201:X202)</f>
        <v>327444.76999999996</v>
      </c>
      <c r="Z196" s="73" t="b">
        <f>IF(Y196=L201,TRUE,FALSE)</f>
        <v>1</v>
      </c>
      <c r="AA196" s="73"/>
    </row>
    <row r="197" spans="1:27" ht="19.5" customHeight="1" x14ac:dyDescent="0.25">
      <c r="A197" s="17"/>
      <c r="B197" s="17"/>
      <c r="C197" s="17"/>
      <c r="D197" s="264"/>
      <c r="E197" s="64" t="s">
        <v>117</v>
      </c>
      <c r="F197" s="86" t="s">
        <v>10</v>
      </c>
      <c r="G197" s="80" t="s">
        <v>111</v>
      </c>
      <c r="H197" s="64" t="s">
        <v>109</v>
      </c>
      <c r="I197" s="64">
        <v>1</v>
      </c>
      <c r="J197" s="67">
        <v>40</v>
      </c>
      <c r="K197" s="68">
        <f>'Planilha para vinculação'!F22</f>
        <v>25.79</v>
      </c>
      <c r="L197" s="69">
        <f t="shared" si="133"/>
        <v>1031.5999999999999</v>
      </c>
      <c r="M197" s="82"/>
      <c r="N197" s="83"/>
      <c r="O197" s="83"/>
      <c r="P197" s="83"/>
      <c r="Q197" s="83"/>
      <c r="R197" s="83"/>
      <c r="S197" s="83"/>
      <c r="T197" s="83"/>
      <c r="U197" s="84"/>
      <c r="V197" s="84"/>
      <c r="W197" s="84"/>
      <c r="X197" s="83">
        <f t="shared" si="134"/>
        <v>1031.5999999999999</v>
      </c>
      <c r="Y197" s="72"/>
      <c r="Z197" s="73"/>
      <c r="AA197" s="73"/>
    </row>
    <row r="198" spans="1:27" ht="15.75" customHeight="1" x14ac:dyDescent="0.25">
      <c r="A198" s="17"/>
      <c r="B198" s="17"/>
      <c r="C198" s="17"/>
      <c r="D198" s="255" t="s">
        <v>118</v>
      </c>
      <c r="E198" s="228"/>
      <c r="F198" s="228"/>
      <c r="G198" s="228"/>
      <c r="H198" s="228"/>
      <c r="I198" s="228"/>
      <c r="J198" s="228"/>
      <c r="K198" s="229"/>
      <c r="L198" s="101">
        <f>SUM(L194:L197)</f>
        <v>1873.6</v>
      </c>
      <c r="M198" s="122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>
        <f>X194+X195+X197+X196</f>
        <v>1873.6</v>
      </c>
      <c r="Y198" s="72"/>
      <c r="Z198" s="73"/>
      <c r="AA198" s="73"/>
    </row>
    <row r="199" spans="1:27" ht="15.75" customHeight="1" x14ac:dyDescent="0.25">
      <c r="A199" s="17"/>
      <c r="B199" s="17"/>
      <c r="C199" s="17"/>
      <c r="D199" s="190" t="s">
        <v>423</v>
      </c>
      <c r="E199" s="97" t="s">
        <v>422</v>
      </c>
      <c r="F199" s="76" t="s">
        <v>7</v>
      </c>
      <c r="G199" s="80" t="s">
        <v>111</v>
      </c>
      <c r="H199" s="66" t="s">
        <v>109</v>
      </c>
      <c r="I199" s="66">
        <v>1</v>
      </c>
      <c r="J199" s="66">
        <v>2400</v>
      </c>
      <c r="K199" s="68">
        <f>'Quadro de Preços 1 (3)'!H35</f>
        <v>23.6</v>
      </c>
      <c r="L199" s="69">
        <f>K199*J199*I199</f>
        <v>56640</v>
      </c>
      <c r="M199" s="98">
        <f>$L$199/12</f>
        <v>4720</v>
      </c>
      <c r="N199" s="98">
        <f t="shared" ref="N199:X199" si="135">$L$199/12</f>
        <v>4720</v>
      </c>
      <c r="O199" s="98">
        <f t="shared" si="135"/>
        <v>4720</v>
      </c>
      <c r="P199" s="98">
        <f t="shared" si="135"/>
        <v>4720</v>
      </c>
      <c r="Q199" s="98">
        <f t="shared" si="135"/>
        <v>4720</v>
      </c>
      <c r="R199" s="98">
        <f t="shared" si="135"/>
        <v>4720</v>
      </c>
      <c r="S199" s="98">
        <f t="shared" si="135"/>
        <v>4720</v>
      </c>
      <c r="T199" s="98">
        <f t="shared" si="135"/>
        <v>4720</v>
      </c>
      <c r="U199" s="98">
        <f t="shared" si="135"/>
        <v>4720</v>
      </c>
      <c r="V199" s="98">
        <f t="shared" si="135"/>
        <v>4720</v>
      </c>
      <c r="W199" s="98">
        <f t="shared" si="135"/>
        <v>4720</v>
      </c>
      <c r="X199" s="98">
        <f t="shared" si="135"/>
        <v>4720</v>
      </c>
      <c r="Y199" s="100"/>
      <c r="Z199" s="73"/>
    </row>
    <row r="200" spans="1:27" ht="15.75" customHeight="1" x14ac:dyDescent="0.25">
      <c r="A200" s="17"/>
      <c r="B200" s="17"/>
      <c r="C200" s="17"/>
      <c r="D200" s="190" t="s">
        <v>423</v>
      </c>
      <c r="E200" s="97" t="s">
        <v>427</v>
      </c>
      <c r="F200" s="76" t="s">
        <v>7</v>
      </c>
      <c r="G200" s="80" t="s">
        <v>111</v>
      </c>
      <c r="H200" s="66" t="s">
        <v>109</v>
      </c>
      <c r="I200" s="66">
        <v>1</v>
      </c>
      <c r="J200" s="66">
        <v>2400</v>
      </c>
      <c r="K200" s="68">
        <f>'Quadro de Preços 1 (3)'!H36</f>
        <v>8.5399999999999991</v>
      </c>
      <c r="L200" s="69">
        <f>K200*J200*I200</f>
        <v>20495.999999999996</v>
      </c>
      <c r="M200" s="98">
        <f>$L$200/12</f>
        <v>1707.9999999999998</v>
      </c>
      <c r="N200" s="98">
        <f t="shared" ref="N200:X200" si="136">$L$200/12</f>
        <v>1707.9999999999998</v>
      </c>
      <c r="O200" s="98">
        <f t="shared" si="136"/>
        <v>1707.9999999999998</v>
      </c>
      <c r="P200" s="98">
        <f t="shared" si="136"/>
        <v>1707.9999999999998</v>
      </c>
      <c r="Q200" s="98">
        <f t="shared" si="136"/>
        <v>1707.9999999999998</v>
      </c>
      <c r="R200" s="98">
        <f t="shared" si="136"/>
        <v>1707.9999999999998</v>
      </c>
      <c r="S200" s="98">
        <f t="shared" si="136"/>
        <v>1707.9999999999998</v>
      </c>
      <c r="T200" s="98">
        <f t="shared" si="136"/>
        <v>1707.9999999999998</v>
      </c>
      <c r="U200" s="98">
        <f t="shared" si="136"/>
        <v>1707.9999999999998</v>
      </c>
      <c r="V200" s="98">
        <f t="shared" si="136"/>
        <v>1707.9999999999998</v>
      </c>
      <c r="W200" s="98">
        <f t="shared" si="136"/>
        <v>1707.9999999999998</v>
      </c>
      <c r="X200" s="98">
        <f t="shared" si="136"/>
        <v>1707.9999999999998</v>
      </c>
      <c r="AA200" s="73"/>
    </row>
    <row r="201" spans="1:27" ht="15.75" customHeight="1" x14ac:dyDescent="0.25">
      <c r="A201" s="17"/>
      <c r="B201" s="17"/>
      <c r="C201" s="17"/>
      <c r="D201" s="249" t="s">
        <v>142</v>
      </c>
      <c r="E201" s="250"/>
      <c r="F201" s="250"/>
      <c r="G201" s="250"/>
      <c r="H201" s="250"/>
      <c r="I201" s="250"/>
      <c r="J201" s="250"/>
      <c r="K201" s="251"/>
      <c r="L201" s="247">
        <f>SUM(L192+L159+L123+L79+L198+L199+L200)</f>
        <v>327444.77</v>
      </c>
      <c r="M201" s="247">
        <f>SUM(M192+M159+M123++M79+M198+M199+M200)</f>
        <v>31831.560833333333</v>
      </c>
      <c r="N201" s="247">
        <f t="shared" ref="N201:X201" si="137">SUM(N192+N159+N123++N79+N198+N199+N200)</f>
        <v>26084.830833333333</v>
      </c>
      <c r="O201" s="247">
        <f t="shared" si="137"/>
        <v>26743.820833333331</v>
      </c>
      <c r="P201" s="247">
        <f t="shared" si="137"/>
        <v>26655.470833333333</v>
      </c>
      <c r="Q201" s="247">
        <f t="shared" si="137"/>
        <v>28783.310833333329</v>
      </c>
      <c r="R201" s="247">
        <f t="shared" si="137"/>
        <v>26915.580833333333</v>
      </c>
      <c r="S201" s="247">
        <f t="shared" si="137"/>
        <v>23615.160833333332</v>
      </c>
      <c r="T201" s="247">
        <f t="shared" si="137"/>
        <v>23843.250833333332</v>
      </c>
      <c r="U201" s="247">
        <f t="shared" si="137"/>
        <v>29556.040833333333</v>
      </c>
      <c r="V201" s="247">
        <f t="shared" si="137"/>
        <v>25196.050833333335</v>
      </c>
      <c r="W201" s="247">
        <f t="shared" si="137"/>
        <v>27430.510833333334</v>
      </c>
      <c r="X201" s="247">
        <f t="shared" si="137"/>
        <v>30789.180833333332</v>
      </c>
      <c r="Y201" s="72"/>
      <c r="Z201" s="73"/>
      <c r="AA201" s="73"/>
    </row>
    <row r="202" spans="1:27" ht="15.75" customHeight="1" x14ac:dyDescent="0.25">
      <c r="A202" s="17"/>
      <c r="B202" s="17"/>
      <c r="C202" s="17"/>
      <c r="D202" s="252"/>
      <c r="E202" s="253"/>
      <c r="F202" s="253"/>
      <c r="G202" s="253"/>
      <c r="H202" s="253"/>
      <c r="I202" s="253"/>
      <c r="J202" s="253"/>
      <c r="K202" s="254"/>
      <c r="L202" s="248"/>
      <c r="M202" s="248"/>
      <c r="N202" s="248"/>
      <c r="O202" s="248"/>
      <c r="P202" s="248"/>
      <c r="Q202" s="248"/>
      <c r="R202" s="248"/>
      <c r="S202" s="248"/>
      <c r="T202" s="248"/>
      <c r="U202" s="248"/>
      <c r="V202" s="248"/>
      <c r="W202" s="248"/>
      <c r="X202" s="248"/>
      <c r="Y202" s="72"/>
      <c r="Z202" s="73"/>
      <c r="AA202" s="73"/>
    </row>
    <row r="203" spans="1:27" ht="15.75" customHeight="1" x14ac:dyDescent="0.25">
      <c r="A203" s="17"/>
      <c r="B203" s="17"/>
      <c r="C203" s="17"/>
      <c r="D203" s="72"/>
      <c r="E203" s="73"/>
      <c r="F203" s="73"/>
      <c r="Y203" s="61"/>
      <c r="Z203" s="73"/>
    </row>
    <row r="204" spans="1:27" ht="15.75" customHeight="1" x14ac:dyDescent="0.25">
      <c r="A204" s="17"/>
      <c r="B204" s="17"/>
      <c r="C204" s="17"/>
      <c r="D204" s="133"/>
      <c r="E204" s="133"/>
      <c r="F204" s="133"/>
      <c r="G204" s="133"/>
      <c r="H204" s="133"/>
      <c r="I204" s="133"/>
      <c r="J204" s="133"/>
      <c r="K204" s="133"/>
      <c r="L204" s="72"/>
      <c r="M204" s="133"/>
      <c r="N204" s="133"/>
      <c r="O204" s="133"/>
      <c r="P204" s="133"/>
      <c r="Q204" s="133"/>
      <c r="R204" s="133"/>
      <c r="S204" s="133"/>
      <c r="T204" s="133"/>
      <c r="U204" s="133"/>
      <c r="V204" s="133"/>
      <c r="W204" s="133"/>
      <c r="X204" s="133"/>
      <c r="Y204" s="61"/>
    </row>
    <row r="205" spans="1:27" ht="15.75" customHeight="1" x14ac:dyDescent="0.25">
      <c r="A205" s="17"/>
      <c r="B205" s="17"/>
      <c r="C205" s="17"/>
      <c r="D205" s="133"/>
      <c r="E205" s="13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61"/>
    </row>
    <row r="206" spans="1:27" ht="15.75" customHeight="1" x14ac:dyDescent="0.25">
      <c r="A206" s="17"/>
      <c r="B206" s="17"/>
      <c r="C206" s="17"/>
      <c r="D206" s="133"/>
      <c r="E206" s="133"/>
      <c r="F206" s="133"/>
      <c r="G206" s="133"/>
      <c r="H206" s="133"/>
      <c r="I206" s="133"/>
      <c r="J206" s="133">
        <f>SUM(J18,J29,J32,J35,J38,J49,J58,J65,J76,J81,J93,J102,J113,J126,J131,J136,J148,J161,J172,J183,J196)</f>
        <v>2647</v>
      </c>
      <c r="K206" s="133"/>
      <c r="L206" s="72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  <c r="W206" s="133"/>
      <c r="X206" s="133"/>
      <c r="Y206" s="61"/>
    </row>
    <row r="207" spans="1:27" ht="15.75" customHeight="1" x14ac:dyDescent="0.25">
      <c r="A207" s="17"/>
      <c r="B207" s="17"/>
      <c r="C207" s="17"/>
      <c r="D207" s="133"/>
      <c r="E207" s="133"/>
      <c r="F207" s="133"/>
      <c r="G207" s="133"/>
      <c r="H207" s="133"/>
      <c r="I207" s="133"/>
      <c r="J207" s="133">
        <f>SUM(J19,J30,J33,J36,J39,J50,J59,J66,J77,J82,J94,J103,J114,J127,J132,J137,J149,J162,J173,J184,J197)</f>
        <v>3806</v>
      </c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61"/>
    </row>
    <row r="208" spans="1:27" ht="15.75" customHeight="1" x14ac:dyDescent="0.25">
      <c r="A208" s="17"/>
      <c r="B208" s="17"/>
      <c r="C208" s="17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61"/>
    </row>
    <row r="209" spans="1:25" ht="15.75" customHeight="1" x14ac:dyDescent="0.25">
      <c r="A209" s="17"/>
      <c r="B209" s="17"/>
      <c r="C209" s="17"/>
      <c r="D209" s="133"/>
      <c r="E209" s="133"/>
      <c r="F209" s="133"/>
      <c r="G209" s="133"/>
      <c r="H209" s="133"/>
      <c r="I209" s="133"/>
      <c r="J209" s="133"/>
      <c r="K209" s="133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61"/>
    </row>
    <row r="210" spans="1:25" ht="15.75" customHeight="1" x14ac:dyDescent="0.25">
      <c r="A210" s="17"/>
      <c r="B210" s="17"/>
      <c r="C210" s="17"/>
      <c r="D210" s="17"/>
      <c r="E210" s="17"/>
      <c r="F210" s="17"/>
      <c r="G210" s="61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61"/>
    </row>
    <row r="211" spans="1:25" ht="15.75" customHeight="1" x14ac:dyDescent="0.25">
      <c r="A211" s="135"/>
      <c r="B211" s="135"/>
      <c r="C211" s="135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61"/>
    </row>
    <row r="212" spans="1:25" ht="15.75" customHeight="1" x14ac:dyDescent="0.25">
      <c r="A212" s="135"/>
      <c r="B212" s="135"/>
      <c r="C212" s="135"/>
      <c r="D212" s="17"/>
      <c r="E212" s="17"/>
      <c r="F212" s="17"/>
      <c r="G212" s="17"/>
      <c r="H212" s="17"/>
      <c r="I212" s="17"/>
      <c r="J212" s="17"/>
      <c r="K212" s="17"/>
      <c r="L212" s="61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61"/>
    </row>
    <row r="213" spans="1:25" ht="12.75" customHeight="1" x14ac:dyDescent="0.25">
      <c r="A213" s="136"/>
      <c r="B213" s="136"/>
      <c r="C213" s="136"/>
      <c r="D213" s="19"/>
      <c r="E213" s="17"/>
      <c r="F213" s="17"/>
      <c r="G213" s="17"/>
      <c r="H213" s="61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37"/>
    </row>
    <row r="214" spans="1:25" ht="15.75" customHeight="1" x14ac:dyDescent="0.25">
      <c r="A214" s="136"/>
      <c r="B214" s="136"/>
      <c r="C214" s="136"/>
      <c r="D214" s="19"/>
      <c r="E214" s="17"/>
      <c r="F214" s="134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37"/>
    </row>
    <row r="215" spans="1:25" ht="15.75" customHeight="1" x14ac:dyDescent="0.25">
      <c r="A215" s="135"/>
      <c r="B215" s="135"/>
      <c r="C215" s="135"/>
      <c r="D215" s="19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61"/>
    </row>
    <row r="216" spans="1:25" ht="15.75" customHeight="1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61"/>
    </row>
    <row r="217" spans="1:25" ht="15.75" customHeight="1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61"/>
    </row>
    <row r="218" spans="1:25" ht="15.75" customHeight="1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61"/>
    </row>
    <row r="219" spans="1:25" ht="22.5" customHeight="1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61"/>
    </row>
    <row r="220" spans="1:25" ht="10.5" customHeight="1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</row>
    <row r="221" spans="1:25" ht="15.75" customHeight="1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</row>
    <row r="222" spans="1:25" ht="15.75" customHeight="1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</row>
    <row r="223" spans="1:25" ht="15.75" customHeight="1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</row>
    <row r="224" spans="1:25" ht="12.75" customHeight="1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</row>
    <row r="225" spans="1:25" ht="12.75" customHeight="1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</row>
    <row r="226" spans="1:25" ht="15.75" customHeight="1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</row>
    <row r="227" spans="1:25" ht="15.75" customHeight="1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</row>
    <row r="228" spans="1:25" ht="15.75" customHeight="1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</row>
    <row r="229" spans="1:25" ht="15.75" customHeight="1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</row>
    <row r="230" spans="1:25" ht="15.75" customHeight="1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</row>
    <row r="231" spans="1:25" ht="15.75" customHeight="1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</row>
    <row r="232" spans="1:25" ht="15.75" customHeight="1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</row>
    <row r="233" spans="1:25" ht="15.75" customHeight="1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</row>
    <row r="234" spans="1:25" ht="15.75" customHeight="1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</row>
    <row r="235" spans="1:25" ht="15.75" customHeight="1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</row>
    <row r="236" spans="1:25" ht="15.75" customHeight="1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</row>
    <row r="237" spans="1:25" ht="15.75" customHeight="1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</row>
    <row r="238" spans="1:25" ht="15.75" customHeight="1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</row>
    <row r="239" spans="1:25" ht="15.75" customHeight="1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</row>
    <row r="240" spans="1:25" ht="15.75" customHeight="1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</row>
    <row r="241" spans="1:25" ht="15.75" customHeight="1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</row>
    <row r="242" spans="1:25" ht="15.75" customHeight="1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</row>
    <row r="243" spans="1:25" ht="15.75" customHeight="1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</row>
    <row r="244" spans="1:25" ht="15.75" customHeight="1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</row>
    <row r="245" spans="1:25" ht="15.75" customHeight="1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</row>
    <row r="246" spans="1:25" ht="15.75" customHeight="1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</row>
    <row r="247" spans="1:25" ht="15.75" customHeight="1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</row>
    <row r="248" spans="1:25" ht="15.75" customHeight="1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</row>
    <row r="249" spans="1:25" ht="15.75" customHeight="1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</row>
    <row r="250" spans="1:25" ht="15.75" customHeight="1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</row>
    <row r="251" spans="1:25" ht="15.75" customHeight="1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</row>
    <row r="252" spans="1:25" ht="15.75" customHeight="1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</row>
    <row r="253" spans="1:25" ht="15.75" customHeight="1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</row>
    <row r="254" spans="1:25" ht="15.75" customHeight="1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</row>
    <row r="255" spans="1:25" ht="15.75" customHeight="1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</row>
    <row r="256" spans="1:25" ht="15.75" customHeight="1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</row>
    <row r="257" spans="1:25" ht="15.75" customHeight="1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</row>
    <row r="258" spans="1:25" ht="15.75" customHeight="1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</row>
    <row r="259" spans="1:25" ht="15.75" customHeight="1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</row>
    <row r="260" spans="1:25" ht="15.75" customHeight="1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</row>
    <row r="261" spans="1:25" ht="15.75" customHeight="1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</row>
    <row r="262" spans="1:25" ht="15.75" customHeight="1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</row>
    <row r="263" spans="1:25" ht="15.75" customHeight="1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</row>
    <row r="264" spans="1:25" ht="15.75" customHeight="1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</row>
    <row r="265" spans="1:25" ht="15.75" customHeight="1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</row>
    <row r="266" spans="1:25" ht="15.75" customHeight="1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</row>
    <row r="267" spans="1:25" ht="15.75" customHeight="1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</row>
    <row r="268" spans="1:25" ht="15.75" customHeight="1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</row>
    <row r="269" spans="1:25" ht="15.75" customHeight="1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</row>
    <row r="270" spans="1:25" ht="15.75" customHeight="1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</row>
    <row r="271" spans="1:25" ht="15.75" customHeight="1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</row>
    <row r="272" spans="1:25" ht="15.75" customHeight="1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</row>
    <row r="273" spans="1:25" ht="15.75" customHeight="1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</row>
    <row r="274" spans="1:25" ht="15.75" customHeight="1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</row>
    <row r="275" spans="1:25" ht="15.75" customHeight="1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</row>
    <row r="276" spans="1:25" ht="15.75" customHeight="1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</row>
    <row r="277" spans="1:25" ht="15.75" customHeight="1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</row>
    <row r="278" spans="1:25" ht="15.75" customHeight="1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</row>
    <row r="279" spans="1:25" ht="15.75" customHeight="1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</row>
    <row r="280" spans="1:25" ht="15.75" customHeight="1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</row>
    <row r="281" spans="1:25" ht="15.75" customHeight="1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</row>
    <row r="282" spans="1:25" ht="15.75" customHeight="1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</row>
    <row r="283" spans="1:25" ht="15.75" customHeight="1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</row>
    <row r="284" spans="1:25" ht="15.75" customHeight="1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</row>
    <row r="285" spans="1:25" ht="15.75" customHeight="1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</row>
    <row r="286" spans="1:25" ht="15.75" customHeight="1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</row>
    <row r="287" spans="1:25" ht="15.75" customHeight="1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</row>
    <row r="288" spans="1:25" ht="15.75" customHeight="1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</row>
    <row r="289" spans="1:25" ht="15.75" customHeight="1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</row>
    <row r="290" spans="1:25" ht="15.75" customHeight="1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</row>
    <row r="291" spans="1:25" ht="15.75" customHeight="1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</row>
    <row r="292" spans="1:25" ht="15.75" customHeight="1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</row>
    <row r="293" spans="1:25" ht="15.75" customHeight="1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</row>
    <row r="294" spans="1:25" ht="15.75" customHeight="1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</row>
    <row r="295" spans="1:25" ht="15.75" customHeight="1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</row>
    <row r="296" spans="1:25" ht="15.75" customHeight="1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</row>
    <row r="297" spans="1:25" ht="15.75" customHeight="1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</row>
    <row r="298" spans="1:25" ht="15.75" customHeight="1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</row>
    <row r="299" spans="1:25" ht="15.75" customHeight="1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</row>
    <row r="300" spans="1:25" ht="15.75" customHeight="1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</row>
    <row r="301" spans="1:25" ht="15.75" customHeight="1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</row>
    <row r="302" spans="1:25" ht="15.75" customHeight="1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</row>
    <row r="303" spans="1:25" ht="15.75" customHeight="1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</row>
    <row r="304" spans="1:25" ht="15.75" customHeight="1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</row>
    <row r="305" spans="1:25" ht="15.75" customHeight="1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</row>
    <row r="306" spans="1:25" ht="15.75" customHeight="1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</row>
    <row r="307" spans="1:25" ht="15.75" customHeight="1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</row>
    <row r="308" spans="1:25" ht="15.75" customHeight="1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</row>
    <row r="309" spans="1:25" ht="15.75" customHeight="1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</row>
    <row r="310" spans="1:25" ht="15.75" customHeight="1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</row>
    <row r="311" spans="1:25" ht="15.75" customHeight="1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</row>
    <row r="312" spans="1:25" ht="15.75" customHeight="1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</row>
    <row r="313" spans="1:25" ht="15.75" customHeight="1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</row>
    <row r="314" spans="1:25" ht="15.75" customHeight="1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</row>
    <row r="315" spans="1:25" ht="15.75" customHeight="1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</row>
    <row r="316" spans="1:25" ht="15.75" customHeight="1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</row>
    <row r="317" spans="1:25" ht="15.75" customHeight="1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</row>
    <row r="318" spans="1:25" ht="15.75" customHeight="1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</row>
    <row r="319" spans="1:25" ht="15.75" customHeight="1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</row>
    <row r="320" spans="1:25" ht="15.75" customHeight="1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</row>
    <row r="321" spans="1:25" ht="15.75" customHeight="1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</row>
    <row r="322" spans="1:25" ht="15.75" customHeight="1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</row>
    <row r="323" spans="1:25" ht="15.75" customHeight="1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</row>
    <row r="324" spans="1:25" ht="15.75" customHeight="1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</row>
    <row r="325" spans="1:25" ht="15.75" customHeight="1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</row>
    <row r="326" spans="1:25" ht="15.75" customHeight="1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</row>
    <row r="327" spans="1:25" ht="15.75" customHeight="1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</row>
    <row r="328" spans="1:25" ht="15.75" customHeight="1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</row>
    <row r="329" spans="1:25" ht="15.75" customHeight="1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</row>
    <row r="330" spans="1:25" ht="15.75" customHeight="1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</row>
    <row r="331" spans="1:25" ht="15.75" customHeight="1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</row>
    <row r="332" spans="1:25" ht="15.75" customHeight="1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</row>
    <row r="333" spans="1:25" ht="15.75" customHeight="1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</row>
    <row r="334" spans="1:25" ht="15.75" customHeight="1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</row>
    <row r="335" spans="1:25" ht="15.75" customHeight="1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</row>
    <row r="336" spans="1:25" ht="15.75" customHeight="1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</row>
    <row r="337" spans="1:25" ht="15.75" customHeight="1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</row>
    <row r="338" spans="1:25" ht="15.75" customHeight="1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</row>
    <row r="339" spans="1:25" ht="15.75" customHeight="1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</row>
    <row r="340" spans="1:25" ht="15.75" customHeight="1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</row>
    <row r="341" spans="1:25" ht="15.75" customHeight="1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</row>
    <row r="342" spans="1:25" ht="15.75" customHeight="1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</row>
    <row r="343" spans="1:25" ht="15.75" customHeight="1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</row>
    <row r="344" spans="1:25" ht="15.75" customHeight="1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</row>
    <row r="345" spans="1:25" ht="15.75" customHeight="1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</row>
    <row r="346" spans="1:25" ht="15.75" customHeight="1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</row>
    <row r="347" spans="1:25" ht="15.75" customHeight="1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</row>
    <row r="348" spans="1:25" ht="15.75" customHeight="1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</row>
    <row r="349" spans="1:25" ht="15.75" customHeight="1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</row>
    <row r="350" spans="1:25" ht="15.75" customHeight="1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</row>
    <row r="351" spans="1:25" ht="15.75" customHeight="1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</row>
    <row r="352" spans="1:25" ht="15.75" customHeight="1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</row>
    <row r="353" spans="1:25" ht="15.75" customHeight="1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</row>
    <row r="354" spans="1:25" ht="15.75" customHeight="1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</row>
    <row r="355" spans="1:25" ht="15.75" customHeight="1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</row>
    <row r="356" spans="1:25" ht="15.75" customHeight="1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</row>
    <row r="357" spans="1:25" ht="15.75" customHeight="1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</row>
    <row r="358" spans="1:25" ht="15.75" customHeight="1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</row>
    <row r="359" spans="1:25" ht="15.75" customHeight="1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</row>
    <row r="360" spans="1:25" ht="15.75" customHeight="1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</row>
    <row r="361" spans="1:25" ht="15.75" customHeight="1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</row>
    <row r="362" spans="1:25" ht="15.75" customHeight="1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</row>
    <row r="363" spans="1:25" ht="15.75" customHeight="1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</row>
    <row r="364" spans="1:25" ht="15.75" customHeight="1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</row>
    <row r="365" spans="1:25" ht="15.75" customHeight="1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</row>
    <row r="366" spans="1:25" ht="15.75" customHeight="1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</row>
    <row r="367" spans="1:25" ht="15.75" customHeight="1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</row>
    <row r="368" spans="1:25" ht="15.75" customHeight="1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</row>
    <row r="369" spans="1:25" ht="15.75" customHeight="1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</row>
    <row r="370" spans="1:25" ht="15.75" customHeight="1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</row>
    <row r="371" spans="1:25" ht="15.75" customHeight="1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</row>
    <row r="372" spans="1:25" ht="15.75" customHeight="1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</row>
    <row r="373" spans="1:25" ht="15.75" customHeight="1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</row>
    <row r="374" spans="1:25" ht="15.75" customHeight="1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</row>
    <row r="375" spans="1:25" ht="15.75" customHeight="1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</row>
    <row r="376" spans="1:25" ht="15.75" customHeight="1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</row>
    <row r="377" spans="1:25" ht="15.75" customHeight="1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</row>
    <row r="378" spans="1:25" ht="15.75" customHeight="1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</row>
    <row r="379" spans="1:25" ht="15.75" customHeight="1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</row>
    <row r="380" spans="1:25" ht="15.75" customHeight="1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</row>
    <row r="381" spans="1:25" ht="15.75" customHeight="1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</row>
    <row r="382" spans="1:25" ht="15.75" customHeight="1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</row>
    <row r="383" spans="1:25" ht="15.75" customHeight="1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</row>
    <row r="384" spans="1:25" ht="15.75" customHeight="1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</row>
    <row r="385" spans="1:25" ht="15.75" customHeight="1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</row>
    <row r="386" spans="1:25" ht="15.75" customHeight="1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</row>
    <row r="387" spans="1:25" ht="15.75" customHeight="1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</row>
    <row r="388" spans="1:25" ht="15.75" customHeight="1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</row>
    <row r="389" spans="1:25" ht="15.75" customHeight="1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</row>
    <row r="390" spans="1:25" ht="15.75" customHeight="1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</row>
    <row r="391" spans="1:25" ht="15.75" customHeight="1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</row>
    <row r="392" spans="1:25" ht="15.75" customHeight="1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</row>
    <row r="393" spans="1:25" ht="15.75" customHeight="1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</row>
    <row r="394" spans="1:25" ht="15.75" customHeight="1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</row>
    <row r="395" spans="1:25" ht="15.75" customHeight="1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</row>
    <row r="396" spans="1:25" ht="15.75" customHeight="1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</row>
    <row r="397" spans="1:25" ht="15.75" customHeight="1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</row>
    <row r="398" spans="1:25" ht="15.75" customHeight="1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</row>
    <row r="399" spans="1:25" ht="15.75" customHeight="1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</row>
    <row r="400" spans="1:25" ht="15.75" customHeight="1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</row>
    <row r="401" spans="1:25" ht="15.75" customHeight="1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</row>
    <row r="402" spans="1:25" ht="15.75" customHeight="1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</row>
    <row r="403" spans="1:25" ht="15.75" customHeight="1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</row>
    <row r="404" spans="1:25" ht="15.75" customHeight="1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</row>
    <row r="405" spans="1:25" ht="15.75" customHeight="1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</row>
    <row r="406" spans="1:25" ht="15.75" customHeight="1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</row>
    <row r="407" spans="1:25" ht="15.75" customHeight="1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</row>
    <row r="408" spans="1:25" ht="15.75" customHeight="1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</row>
    <row r="409" spans="1:25" ht="15.75" customHeight="1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</row>
    <row r="410" spans="1:25" ht="15.75" customHeight="1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</row>
    <row r="411" spans="1:25" ht="15.75" customHeight="1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</row>
    <row r="412" spans="1:25" ht="15.75" customHeight="1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</row>
    <row r="413" spans="1:25" ht="15.75" customHeight="1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</row>
    <row r="414" spans="1:25" ht="15.75" customHeight="1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</row>
    <row r="415" spans="1:25" ht="15.75" customHeight="1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</row>
    <row r="416" spans="1:25" ht="15.75" customHeight="1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</row>
    <row r="417" spans="1:25" ht="15.75" customHeight="1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</row>
    <row r="418" spans="1:25" ht="15.75" customHeight="1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</row>
    <row r="419" spans="1:25" ht="15.75" customHeight="1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</row>
    <row r="420" spans="1:25" ht="15.75" customHeight="1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</row>
    <row r="421" spans="1:25" ht="15.75" customHeight="1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</row>
    <row r="422" spans="1:25" ht="15.75" customHeight="1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</row>
    <row r="423" spans="1:25" ht="15.75" customHeight="1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</row>
    <row r="424" spans="1:25" ht="15.75" customHeight="1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</row>
    <row r="425" spans="1:25" ht="15.75" customHeight="1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</row>
    <row r="426" spans="1:25" ht="15.75" customHeight="1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</row>
    <row r="427" spans="1:25" ht="15.75" customHeight="1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</row>
    <row r="428" spans="1:25" ht="15.75" customHeight="1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</row>
    <row r="429" spans="1:25" ht="15.75" customHeight="1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</row>
    <row r="430" spans="1:25" ht="15.75" customHeight="1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</row>
    <row r="431" spans="1:25" ht="15.75" customHeight="1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</row>
    <row r="432" spans="1:25" ht="15.75" customHeight="1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</row>
    <row r="433" spans="1:25" ht="15.75" customHeight="1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</row>
    <row r="434" spans="1:25" ht="15.75" customHeight="1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</row>
    <row r="435" spans="1:25" ht="15.75" customHeight="1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</row>
    <row r="436" spans="1:25" ht="15.75" customHeight="1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</row>
    <row r="437" spans="1:25" ht="15.75" customHeight="1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</row>
    <row r="438" spans="1:25" ht="15.75" customHeight="1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</row>
    <row r="439" spans="1:25" ht="15.75" customHeight="1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</row>
    <row r="440" spans="1:25" ht="15.75" customHeight="1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</row>
    <row r="441" spans="1:25" ht="15.75" customHeight="1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</row>
    <row r="442" spans="1:25" ht="15.75" customHeight="1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</row>
    <row r="443" spans="1:25" ht="15.75" customHeight="1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</row>
    <row r="444" spans="1:25" ht="15.75" customHeight="1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</row>
    <row r="445" spans="1:25" ht="15.75" customHeight="1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</row>
    <row r="446" spans="1:25" ht="15.75" customHeight="1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</row>
    <row r="447" spans="1:25" ht="15.75" customHeight="1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</row>
    <row r="448" spans="1:25" ht="15.75" customHeight="1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</row>
    <row r="449" spans="1:25" ht="15.75" customHeight="1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</row>
    <row r="450" spans="1:25" ht="15.75" customHeight="1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</row>
    <row r="451" spans="1:25" ht="15.75" customHeight="1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</row>
    <row r="452" spans="1:25" ht="15.75" customHeight="1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</row>
    <row r="453" spans="1:25" ht="15.75" customHeight="1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</row>
    <row r="454" spans="1:25" ht="15.75" customHeight="1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</row>
    <row r="455" spans="1:25" ht="15.75" customHeight="1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</row>
    <row r="456" spans="1:25" ht="15.75" customHeight="1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</row>
    <row r="457" spans="1:25" ht="15.75" customHeight="1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</row>
    <row r="458" spans="1:25" ht="15.75" customHeight="1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</row>
    <row r="459" spans="1:25" ht="15.75" customHeight="1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</row>
    <row r="460" spans="1:25" ht="15.75" customHeight="1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</row>
    <row r="461" spans="1:25" ht="15.75" customHeight="1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</row>
    <row r="462" spans="1:25" ht="15.75" customHeight="1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</row>
    <row r="463" spans="1:25" ht="15.75" customHeight="1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</row>
    <row r="464" spans="1:25" ht="15.75" customHeight="1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</row>
    <row r="465" spans="1:25" ht="15.75" customHeight="1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</row>
    <row r="466" spans="1:25" ht="15.75" customHeight="1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</row>
    <row r="467" spans="1:25" ht="15.75" customHeight="1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</row>
    <row r="468" spans="1:25" ht="15.75" customHeight="1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</row>
    <row r="469" spans="1:25" ht="15.75" customHeight="1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</row>
    <row r="470" spans="1:25" ht="15.75" customHeight="1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</row>
    <row r="471" spans="1:25" ht="15.75" customHeight="1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</row>
    <row r="472" spans="1:25" ht="15.75" customHeight="1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</row>
    <row r="473" spans="1:25" ht="15.75" customHeight="1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</row>
    <row r="474" spans="1:25" ht="15.75" customHeight="1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</row>
    <row r="475" spans="1:25" ht="15.75" customHeight="1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</row>
    <row r="476" spans="1:25" ht="15.75" customHeight="1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</row>
    <row r="477" spans="1:25" ht="15.75" customHeight="1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</row>
    <row r="478" spans="1:25" ht="15.75" customHeight="1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</row>
    <row r="479" spans="1:25" ht="15.75" customHeight="1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</row>
    <row r="480" spans="1:25" ht="15.75" customHeight="1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</row>
    <row r="481" spans="1:25" ht="15.75" customHeight="1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</row>
    <row r="482" spans="1:25" ht="15.75" customHeight="1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</row>
    <row r="483" spans="1:25" ht="15.75" customHeight="1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</row>
    <row r="484" spans="1:25" ht="15.75" customHeight="1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</row>
    <row r="485" spans="1:25" ht="15.75" customHeight="1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</row>
    <row r="486" spans="1:25" ht="15.75" customHeight="1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</row>
    <row r="487" spans="1:25" ht="15.75" customHeight="1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</row>
    <row r="488" spans="1:25" ht="15.75" customHeight="1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</row>
    <row r="489" spans="1:25" ht="15.75" customHeight="1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</row>
    <row r="490" spans="1:25" ht="15.75" customHeight="1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</row>
    <row r="491" spans="1:25" ht="15.75" customHeight="1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</row>
    <row r="492" spans="1:25" ht="15.75" customHeight="1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</row>
    <row r="493" spans="1:25" ht="15.75" customHeight="1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</row>
    <row r="494" spans="1:25" ht="15.75" customHeight="1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</row>
    <row r="495" spans="1:25" ht="15.75" customHeight="1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</row>
    <row r="496" spans="1:25" ht="15.75" customHeight="1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</row>
    <row r="497" spans="1:25" ht="15.75" customHeight="1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</row>
    <row r="498" spans="1:25" ht="15.75" customHeight="1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</row>
    <row r="499" spans="1:25" ht="15.75" customHeight="1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</row>
    <row r="500" spans="1:25" ht="15.75" customHeight="1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</row>
    <row r="501" spans="1:25" ht="15.75" customHeight="1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</row>
    <row r="502" spans="1:25" ht="15.75" customHeight="1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</row>
    <row r="503" spans="1:25" ht="15.75" customHeight="1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</row>
    <row r="504" spans="1:25" ht="15.75" customHeight="1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</row>
    <row r="505" spans="1:25" ht="15.75" customHeight="1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</row>
    <row r="506" spans="1:25" ht="15.75" customHeight="1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</row>
    <row r="507" spans="1:25" ht="15.75" customHeight="1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</row>
    <row r="508" spans="1:25" ht="15.75" customHeight="1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</row>
    <row r="509" spans="1:25" ht="15.75" customHeight="1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</row>
    <row r="510" spans="1:25" ht="15.75" customHeight="1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</row>
    <row r="511" spans="1:25" ht="15.75" customHeight="1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</row>
    <row r="512" spans="1:25" ht="15.75" customHeight="1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</row>
    <row r="513" spans="1:25" ht="15.75" customHeight="1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</row>
    <row r="514" spans="1:25" ht="15.75" customHeight="1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</row>
    <row r="515" spans="1:25" ht="15.75" customHeight="1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</row>
    <row r="516" spans="1:25" ht="15.75" customHeight="1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</row>
    <row r="517" spans="1:25" ht="15.75" customHeight="1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</row>
    <row r="518" spans="1:25" ht="15.75" customHeight="1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</row>
    <row r="519" spans="1:25" ht="15.75" customHeight="1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</row>
    <row r="520" spans="1:25" ht="15.75" customHeight="1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</row>
    <row r="521" spans="1:25" ht="15.75" customHeight="1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</row>
    <row r="522" spans="1:25" ht="15.75" customHeight="1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</row>
    <row r="523" spans="1:25" ht="15.75" customHeight="1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</row>
    <row r="524" spans="1:25" ht="15.75" customHeight="1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</row>
    <row r="525" spans="1:25" ht="15.75" customHeight="1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</row>
    <row r="526" spans="1:25" ht="15.75" customHeight="1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</row>
    <row r="527" spans="1:25" ht="15.75" customHeight="1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</row>
    <row r="528" spans="1:25" ht="15.75" customHeight="1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</row>
    <row r="529" spans="1:25" ht="15.75" customHeight="1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</row>
    <row r="530" spans="1:25" ht="15.75" customHeight="1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</row>
    <row r="531" spans="1:25" ht="15.75" customHeight="1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</row>
    <row r="532" spans="1:25" ht="15.75" customHeight="1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</row>
    <row r="533" spans="1:25" ht="15.75" customHeight="1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</row>
    <row r="534" spans="1:25" ht="15.75" customHeight="1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</row>
    <row r="535" spans="1:25" ht="15.75" customHeight="1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</row>
    <row r="536" spans="1:25" ht="15.75" customHeight="1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</row>
    <row r="537" spans="1:25" ht="15.75" customHeight="1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</row>
    <row r="538" spans="1:25" ht="15.75" customHeight="1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</row>
    <row r="539" spans="1:25" ht="15.75" customHeight="1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</row>
    <row r="540" spans="1:25" ht="15.75" customHeight="1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</row>
    <row r="541" spans="1:25" ht="15.75" customHeight="1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</row>
    <row r="542" spans="1:25" ht="15.75" customHeight="1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</row>
    <row r="543" spans="1:25" ht="15.75" customHeight="1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</row>
    <row r="544" spans="1:25" ht="15.75" customHeight="1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</row>
    <row r="545" spans="1:25" ht="15.75" customHeight="1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</row>
    <row r="546" spans="1:25" ht="15.75" customHeight="1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</row>
    <row r="547" spans="1:25" ht="15.75" customHeight="1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</row>
    <row r="548" spans="1:25" ht="15.75" customHeight="1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</row>
    <row r="549" spans="1:25" ht="15.75" customHeight="1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</row>
    <row r="550" spans="1:25" ht="15.75" customHeight="1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</row>
    <row r="551" spans="1:25" ht="15.75" customHeight="1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</row>
    <row r="552" spans="1:25" ht="15.75" customHeight="1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</row>
    <row r="553" spans="1:25" ht="15.75" customHeight="1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</row>
    <row r="554" spans="1:25" ht="15.75" customHeight="1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</row>
    <row r="555" spans="1:25" ht="15.75" customHeight="1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</row>
    <row r="556" spans="1:25" ht="15.75" customHeight="1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</row>
    <row r="557" spans="1:25" ht="15.75" customHeight="1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</row>
    <row r="558" spans="1:25" ht="15.75" customHeight="1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</row>
    <row r="559" spans="1:25" ht="15.75" customHeight="1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</row>
    <row r="560" spans="1:25" ht="15.75" customHeight="1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</row>
    <row r="561" spans="1:25" ht="15.75" customHeight="1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</row>
    <row r="562" spans="1:25" ht="15.75" customHeight="1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</row>
    <row r="563" spans="1:25" ht="15.75" customHeight="1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</row>
    <row r="564" spans="1:25" ht="15.75" customHeight="1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</row>
    <row r="565" spans="1:25" ht="15.75" customHeight="1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</row>
    <row r="566" spans="1:25" ht="15.75" customHeight="1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</row>
    <row r="567" spans="1:25" ht="15.75" customHeight="1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</row>
    <row r="568" spans="1:25" ht="15.75" customHeight="1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</row>
    <row r="569" spans="1:25" ht="15.75" customHeight="1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</row>
    <row r="570" spans="1:25" ht="15.75" customHeight="1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</row>
    <row r="571" spans="1:25" ht="15.75" customHeight="1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</row>
    <row r="572" spans="1:25" ht="15.75" customHeight="1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</row>
    <row r="573" spans="1:25" ht="15.75" customHeight="1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</row>
    <row r="574" spans="1:25" ht="15.75" customHeight="1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</row>
    <row r="575" spans="1:25" ht="15.75" customHeight="1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</row>
    <row r="576" spans="1:25" ht="15.75" customHeight="1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</row>
    <row r="577" spans="1:25" ht="15.75" customHeight="1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</row>
    <row r="578" spans="1:25" ht="15.75" customHeight="1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</row>
    <row r="579" spans="1:25" ht="15.75" customHeight="1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</row>
    <row r="580" spans="1:25" ht="15.75" customHeight="1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</row>
    <row r="581" spans="1:25" ht="15.75" customHeight="1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</row>
    <row r="582" spans="1:25" ht="15.75" customHeight="1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</row>
    <row r="583" spans="1:25" ht="15.75" customHeight="1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</row>
    <row r="584" spans="1:25" ht="15.75" customHeight="1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</row>
    <row r="585" spans="1:25" ht="15.75" customHeight="1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</row>
    <row r="586" spans="1:25" ht="15.75" customHeight="1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</row>
    <row r="587" spans="1:25" ht="15.75" customHeight="1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</row>
    <row r="588" spans="1:25" ht="15.75" customHeight="1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</row>
    <row r="589" spans="1:25" ht="15.75" customHeight="1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</row>
    <row r="590" spans="1:25" ht="15.75" customHeight="1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</row>
    <row r="591" spans="1:25" ht="15.75" customHeight="1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</row>
    <row r="592" spans="1:25" ht="15.75" customHeight="1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</row>
    <row r="593" spans="1:25" ht="15.75" customHeight="1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</row>
    <row r="594" spans="1:25" ht="15.75" customHeight="1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</row>
    <row r="595" spans="1:25" ht="15.75" customHeight="1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</row>
    <row r="596" spans="1:25" ht="15.75" customHeight="1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</row>
    <row r="597" spans="1:25" ht="15.75" customHeight="1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</row>
    <row r="598" spans="1:25" ht="15.75" customHeight="1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</row>
    <row r="599" spans="1:25" ht="15.75" customHeight="1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</row>
    <row r="600" spans="1:25" ht="15.75" customHeight="1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</row>
    <row r="601" spans="1:25" ht="15.75" customHeight="1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</row>
    <row r="602" spans="1:25" ht="15.75" customHeight="1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</row>
    <row r="603" spans="1:25" ht="15.75" customHeight="1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</row>
    <row r="604" spans="1:25" ht="15.75" customHeight="1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</row>
    <row r="605" spans="1:25" ht="15.75" customHeight="1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</row>
    <row r="606" spans="1:25" ht="15.75" customHeight="1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</row>
    <row r="607" spans="1:25" ht="15.75" customHeight="1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</row>
    <row r="608" spans="1:25" ht="15.75" customHeight="1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</row>
    <row r="609" spans="1:25" ht="15.75" customHeight="1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</row>
    <row r="610" spans="1:25" ht="15.75" customHeight="1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</row>
    <row r="611" spans="1:25" ht="15.75" customHeight="1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</row>
    <row r="612" spans="1:25" ht="15.75" customHeight="1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</row>
    <row r="613" spans="1:25" ht="15.75" customHeight="1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</row>
    <row r="614" spans="1:25" ht="15.75" customHeight="1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</row>
    <row r="615" spans="1:25" ht="15.75" customHeight="1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</row>
    <row r="616" spans="1:25" ht="15.75" customHeight="1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</row>
    <row r="617" spans="1:25" ht="15.75" customHeight="1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</row>
    <row r="618" spans="1:25" ht="15.75" customHeight="1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</row>
    <row r="619" spans="1:25" ht="15.75" customHeight="1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</row>
    <row r="620" spans="1:25" ht="15.75" customHeight="1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</row>
    <row r="621" spans="1:25" ht="15.75" customHeight="1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</row>
    <row r="622" spans="1:25" ht="15.75" customHeight="1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</row>
    <row r="623" spans="1:25" ht="15.75" customHeight="1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</row>
    <row r="624" spans="1:25" ht="15.75" customHeight="1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</row>
    <row r="625" spans="1:25" ht="15.75" customHeight="1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</row>
    <row r="626" spans="1:25" ht="15.75" customHeight="1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</row>
    <row r="627" spans="1:25" ht="15.75" customHeight="1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</row>
    <row r="628" spans="1:25" ht="15.75" customHeight="1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</row>
    <row r="629" spans="1:25" ht="15.75" customHeight="1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</row>
    <row r="630" spans="1:25" ht="15.75" customHeight="1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</row>
    <row r="631" spans="1:25" ht="15.75" customHeight="1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</row>
    <row r="632" spans="1:25" ht="15.75" customHeight="1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</row>
    <row r="633" spans="1:25" ht="15.75" customHeight="1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</row>
    <row r="634" spans="1:25" ht="15.75" customHeight="1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</row>
    <row r="635" spans="1:25" ht="15.75" customHeight="1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</row>
    <row r="636" spans="1:25" ht="15.75" customHeight="1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</row>
    <row r="637" spans="1:25" ht="15.75" customHeight="1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</row>
    <row r="638" spans="1:25" ht="15.75" customHeight="1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</row>
    <row r="639" spans="1:25" ht="15.75" customHeight="1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</row>
    <row r="640" spans="1:25" ht="15.75" customHeight="1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</row>
    <row r="641" spans="1:25" ht="15.75" customHeight="1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</row>
    <row r="642" spans="1:25" ht="15.75" customHeight="1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</row>
    <row r="643" spans="1:25" ht="15.75" customHeight="1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</row>
    <row r="644" spans="1:25" ht="15.75" customHeight="1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</row>
    <row r="645" spans="1:25" ht="15.75" customHeight="1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</row>
    <row r="646" spans="1:25" ht="15.75" customHeight="1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</row>
    <row r="647" spans="1:25" ht="15.75" customHeight="1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</row>
    <row r="648" spans="1:25" ht="15.75" customHeight="1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</row>
    <row r="649" spans="1:25" ht="15.75" customHeight="1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</row>
    <row r="650" spans="1:25" ht="15.75" customHeight="1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</row>
    <row r="651" spans="1:25" ht="15.75" customHeight="1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</row>
    <row r="652" spans="1:25" ht="15.75" customHeight="1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</row>
    <row r="653" spans="1:25" ht="15.75" customHeight="1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</row>
    <row r="654" spans="1:25" ht="15.75" customHeight="1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</row>
    <row r="655" spans="1:25" ht="15.75" customHeight="1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</row>
    <row r="656" spans="1:25" ht="15.75" customHeight="1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</row>
    <row r="657" spans="1:25" ht="15.75" customHeight="1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</row>
    <row r="658" spans="1:25" ht="15.75" customHeight="1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</row>
    <row r="659" spans="1:25" ht="15.75" customHeight="1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</row>
    <row r="660" spans="1:25" ht="15.75" customHeight="1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</row>
    <row r="661" spans="1:25" ht="15.75" customHeight="1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</row>
    <row r="662" spans="1:25" ht="15.75" customHeight="1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</row>
    <row r="663" spans="1:25" ht="15.75" customHeight="1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</row>
    <row r="664" spans="1:25" ht="15.75" customHeight="1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</row>
    <row r="665" spans="1:25" ht="15.75" customHeight="1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</row>
    <row r="666" spans="1:25" ht="15.75" customHeight="1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</row>
    <row r="667" spans="1:25" ht="15.75" customHeight="1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</row>
    <row r="668" spans="1:25" ht="15.75" customHeight="1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</row>
    <row r="669" spans="1:25" ht="15.75" customHeight="1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</row>
    <row r="670" spans="1:25" ht="15.75" customHeight="1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</row>
    <row r="671" spans="1:25" ht="15.75" customHeight="1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</row>
    <row r="672" spans="1:25" ht="15.75" customHeight="1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</row>
    <row r="673" spans="1:25" ht="15.75" customHeight="1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</row>
    <row r="674" spans="1:25" ht="15.75" customHeight="1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</row>
    <row r="675" spans="1:25" ht="15.75" customHeight="1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</row>
    <row r="676" spans="1:25" ht="15.75" customHeight="1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</row>
    <row r="677" spans="1:25" ht="15.75" customHeight="1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</row>
    <row r="678" spans="1:25" ht="15.75" customHeight="1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</row>
    <row r="679" spans="1:25" ht="15.75" customHeight="1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</row>
    <row r="680" spans="1:25" ht="15.75" customHeight="1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</row>
    <row r="681" spans="1:25" ht="15.75" customHeight="1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</row>
    <row r="682" spans="1:25" ht="15.75" customHeight="1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</row>
    <row r="683" spans="1:25" ht="15.75" customHeight="1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</row>
    <row r="684" spans="1:25" ht="15.75" customHeight="1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</row>
    <row r="685" spans="1:25" ht="15.75" customHeight="1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</row>
    <row r="686" spans="1:25" ht="15.75" customHeight="1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</row>
    <row r="687" spans="1:25" ht="15.75" customHeight="1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</row>
    <row r="688" spans="1:25" ht="15.75" customHeight="1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</row>
    <row r="689" spans="1:25" ht="15.75" customHeight="1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</row>
    <row r="690" spans="1:25" ht="15.75" customHeight="1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</row>
    <row r="691" spans="1:25" ht="15.75" customHeight="1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</row>
    <row r="692" spans="1:25" ht="15.75" customHeight="1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</row>
    <row r="693" spans="1:25" ht="15.75" customHeight="1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</row>
    <row r="694" spans="1:25" ht="15.75" customHeight="1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</row>
    <row r="695" spans="1:25" ht="15.75" customHeight="1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</row>
    <row r="696" spans="1:25" ht="15.75" customHeight="1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</row>
    <row r="697" spans="1:25" ht="15.75" customHeight="1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</row>
    <row r="698" spans="1:25" ht="15.75" customHeight="1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</row>
    <row r="699" spans="1:25" ht="15.75" customHeight="1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</row>
    <row r="700" spans="1:25" ht="15.75" customHeight="1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</row>
    <row r="701" spans="1:25" ht="15.75" customHeight="1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</row>
    <row r="702" spans="1:25" ht="15.75" customHeight="1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</row>
    <row r="703" spans="1:25" ht="15.75" customHeight="1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</row>
    <row r="704" spans="1:25" ht="15.75" customHeight="1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</row>
    <row r="705" spans="1:25" ht="15.75" customHeight="1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</row>
    <row r="706" spans="1:25" ht="15.75" customHeight="1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</row>
    <row r="707" spans="1:25" ht="15.75" customHeight="1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</row>
    <row r="708" spans="1:25" ht="15.75" customHeight="1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</row>
    <row r="709" spans="1:25" ht="15.75" customHeight="1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</row>
    <row r="710" spans="1:25" ht="15.75" customHeight="1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</row>
    <row r="711" spans="1:25" ht="15.75" customHeight="1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</row>
    <row r="712" spans="1:25" ht="15.75" customHeight="1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</row>
    <row r="713" spans="1:25" ht="15.75" customHeight="1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</row>
    <row r="714" spans="1:25" ht="15.75" customHeight="1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</row>
    <row r="715" spans="1:25" ht="15.75" customHeight="1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</row>
    <row r="716" spans="1:25" ht="15.75" customHeight="1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</row>
    <row r="717" spans="1:25" ht="15.75" customHeight="1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</row>
    <row r="718" spans="1:25" ht="15.75" customHeight="1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</row>
    <row r="719" spans="1:25" ht="15.75" customHeight="1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</row>
    <row r="720" spans="1:25" ht="15.75" customHeight="1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</row>
    <row r="721" spans="1:25" ht="15.75" customHeight="1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</row>
    <row r="722" spans="1:25" ht="15.75" customHeight="1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</row>
    <row r="723" spans="1:25" ht="15.75" customHeight="1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</row>
    <row r="724" spans="1:25" ht="15.75" customHeight="1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</row>
    <row r="725" spans="1:25" ht="15.75" customHeight="1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</row>
    <row r="726" spans="1:25" ht="15.75" customHeight="1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</row>
    <row r="727" spans="1:25" ht="15.75" customHeight="1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</row>
    <row r="728" spans="1:25" ht="15.75" customHeight="1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</row>
    <row r="729" spans="1:25" ht="15.75" customHeight="1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</row>
    <row r="730" spans="1:25" ht="15.75" customHeight="1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</row>
    <row r="731" spans="1:25" ht="15.75" customHeight="1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</row>
    <row r="732" spans="1:25" ht="15.75" customHeight="1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</row>
    <row r="733" spans="1:25" ht="15.75" customHeight="1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</row>
    <row r="734" spans="1:25" ht="15.75" customHeight="1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</row>
    <row r="735" spans="1:25" ht="15.75" customHeight="1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</row>
    <row r="736" spans="1:25" ht="15.75" customHeight="1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</row>
    <row r="737" spans="1:25" ht="15.75" customHeight="1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</row>
    <row r="738" spans="1:25" ht="15.75" customHeight="1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</row>
    <row r="739" spans="1:25" ht="15.75" customHeight="1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</row>
    <row r="740" spans="1:25" ht="15.75" customHeight="1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</row>
    <row r="741" spans="1:25" ht="15.75" customHeight="1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</row>
    <row r="742" spans="1:25" ht="15.75" customHeight="1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</row>
    <row r="743" spans="1:25" ht="15.75" customHeight="1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</row>
    <row r="744" spans="1:25" ht="15.75" customHeight="1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</row>
    <row r="745" spans="1:25" ht="15.75" customHeight="1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</row>
    <row r="746" spans="1:25" ht="15.75" customHeight="1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</row>
    <row r="747" spans="1:25" ht="15.75" customHeight="1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</row>
    <row r="748" spans="1:25" ht="15.75" customHeight="1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</row>
    <row r="749" spans="1:25" ht="15.75" customHeight="1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</row>
    <row r="750" spans="1:25" ht="15.75" customHeight="1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</row>
    <row r="751" spans="1:25" ht="15.75" customHeight="1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</row>
    <row r="752" spans="1:25" ht="15.75" customHeight="1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</row>
    <row r="753" spans="1:25" ht="15.75" customHeight="1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</row>
    <row r="754" spans="1:25" ht="15.75" customHeight="1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</row>
    <row r="755" spans="1:25" ht="15.75" customHeight="1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</row>
    <row r="756" spans="1:25" ht="15.75" customHeight="1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</row>
    <row r="757" spans="1:25" ht="15.75" customHeight="1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</row>
    <row r="758" spans="1:25" ht="15.75" customHeight="1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</row>
    <row r="759" spans="1:25" ht="15.75" customHeight="1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</row>
    <row r="760" spans="1:25" ht="15.75" customHeight="1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</row>
    <row r="761" spans="1:25" ht="15.75" customHeight="1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</row>
    <row r="762" spans="1:25" ht="15.75" customHeight="1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</row>
    <row r="763" spans="1:25" ht="15.75" customHeight="1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</row>
    <row r="764" spans="1:25" ht="15.75" customHeight="1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</row>
    <row r="765" spans="1:25" ht="15.75" customHeight="1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</row>
    <row r="766" spans="1:25" ht="15.75" customHeight="1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</row>
    <row r="767" spans="1:25" ht="15.75" customHeight="1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</row>
    <row r="768" spans="1:25" ht="15.75" customHeight="1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</row>
    <row r="769" spans="1:25" ht="15.75" customHeight="1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</row>
    <row r="770" spans="1:25" ht="15.75" customHeight="1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</row>
    <row r="771" spans="1:25" ht="15.75" customHeight="1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</row>
    <row r="772" spans="1:25" ht="15.75" customHeight="1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</row>
    <row r="773" spans="1:25" ht="15.75" customHeight="1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</row>
    <row r="774" spans="1:25" ht="15.75" customHeight="1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</row>
    <row r="775" spans="1:25" ht="15.75" customHeight="1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</row>
    <row r="776" spans="1:25" ht="15.75" customHeight="1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</row>
    <row r="777" spans="1:25" ht="15.75" customHeight="1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</row>
    <row r="778" spans="1:25" ht="15.75" customHeight="1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</row>
    <row r="779" spans="1:25" ht="15.75" customHeight="1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</row>
    <row r="780" spans="1:25" ht="15.75" customHeight="1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</row>
    <row r="781" spans="1:25" ht="15.75" customHeight="1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</row>
    <row r="782" spans="1:25" ht="15.75" customHeight="1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</row>
    <row r="783" spans="1:25" ht="15.75" customHeight="1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</row>
    <row r="784" spans="1:25" ht="15.75" customHeight="1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</row>
    <row r="785" spans="1:25" ht="15.75" customHeight="1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</row>
    <row r="786" spans="1:25" ht="15.75" customHeight="1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</row>
    <row r="787" spans="1:25" ht="15.75" customHeight="1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</row>
    <row r="788" spans="1:25" ht="15.75" customHeight="1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</row>
    <row r="789" spans="1:25" ht="15.75" customHeight="1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</row>
    <row r="790" spans="1:25" ht="15.75" customHeight="1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</row>
    <row r="791" spans="1:25" ht="15.75" customHeight="1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</row>
    <row r="792" spans="1:25" ht="15.75" customHeight="1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</row>
    <row r="793" spans="1:25" ht="15.75" customHeight="1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</row>
    <row r="794" spans="1:25" ht="15.75" customHeight="1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</row>
    <row r="795" spans="1:25" ht="15.75" customHeight="1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</row>
    <row r="796" spans="1:25" ht="15.75" customHeight="1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</row>
    <row r="797" spans="1:25" ht="15.75" customHeight="1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</row>
    <row r="798" spans="1:25" ht="15.75" customHeight="1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</row>
    <row r="799" spans="1:25" ht="15.75" customHeight="1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</row>
    <row r="800" spans="1:25" ht="15.75" customHeight="1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</row>
    <row r="801" spans="1:25" ht="15.75" customHeight="1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</row>
    <row r="802" spans="1:25" ht="15.75" customHeight="1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</row>
    <row r="803" spans="1:25" ht="15.75" customHeight="1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</row>
    <row r="804" spans="1:25" ht="15.75" customHeight="1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</row>
    <row r="805" spans="1:25" ht="15.75" customHeight="1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</row>
    <row r="806" spans="1:25" ht="15.75" customHeight="1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</row>
    <row r="807" spans="1:25" ht="15.75" customHeight="1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</row>
    <row r="808" spans="1:25" ht="15.75" customHeight="1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</row>
    <row r="809" spans="1:25" ht="15.75" customHeight="1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</row>
    <row r="810" spans="1:25" ht="15.75" customHeight="1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</row>
    <row r="811" spans="1:25" ht="15.75" customHeight="1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</row>
    <row r="812" spans="1:25" ht="15.75" customHeight="1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</row>
    <row r="813" spans="1:25" ht="15.75" customHeight="1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</row>
    <row r="814" spans="1:25" ht="15.75" customHeight="1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</row>
    <row r="815" spans="1:25" ht="15.75" customHeight="1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</row>
    <row r="816" spans="1:25" ht="15.75" customHeight="1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</row>
    <row r="817" spans="1:25" ht="15.75" customHeight="1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</row>
    <row r="818" spans="1:25" ht="15.75" customHeight="1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</row>
    <row r="819" spans="1:25" ht="15.75" customHeight="1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</row>
    <row r="820" spans="1:25" ht="15.75" customHeight="1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</row>
    <row r="821" spans="1:25" ht="15.75" customHeight="1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</row>
    <row r="822" spans="1:25" ht="15.75" customHeight="1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</row>
    <row r="823" spans="1:25" ht="15.75" customHeight="1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</row>
    <row r="824" spans="1:25" ht="15.75" customHeight="1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</row>
    <row r="825" spans="1:25" ht="15.75" customHeight="1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</row>
    <row r="826" spans="1:25" ht="15.75" customHeight="1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</row>
    <row r="827" spans="1:25" ht="15.75" customHeight="1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</row>
    <row r="828" spans="1:25" ht="15.75" customHeight="1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</row>
    <row r="829" spans="1:25" ht="15.75" customHeight="1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</row>
    <row r="830" spans="1:25" ht="15.75" customHeight="1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</row>
    <row r="831" spans="1:25" ht="15.75" customHeight="1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</row>
    <row r="832" spans="1:25" ht="15.75" customHeight="1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</row>
    <row r="833" spans="1:25" ht="15.75" customHeight="1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</row>
    <row r="834" spans="1:25" ht="15.75" customHeight="1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</row>
    <row r="835" spans="1:25" ht="15.75" customHeight="1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</row>
    <row r="836" spans="1:25" ht="15.75" customHeight="1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</row>
    <row r="837" spans="1:25" ht="15.75" customHeight="1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</row>
    <row r="838" spans="1:25" ht="15.75" customHeight="1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</row>
    <row r="839" spans="1:25" ht="15.75" customHeight="1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</row>
    <row r="840" spans="1:25" ht="15.75" customHeight="1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</row>
    <row r="841" spans="1:25" ht="15.75" customHeight="1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</row>
    <row r="842" spans="1:25" ht="15.75" customHeight="1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</row>
    <row r="843" spans="1:25" ht="15.75" customHeight="1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</row>
    <row r="844" spans="1:25" ht="15.75" customHeight="1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</row>
    <row r="845" spans="1:25" ht="15.75" customHeight="1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</row>
    <row r="846" spans="1:25" ht="15.75" customHeight="1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</row>
    <row r="847" spans="1:25" ht="15.75" customHeight="1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</row>
    <row r="848" spans="1:25" ht="15.75" customHeight="1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</row>
    <row r="849" spans="1:25" ht="15.75" customHeight="1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</row>
    <row r="850" spans="1:25" ht="15.75" customHeight="1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</row>
    <row r="851" spans="1:25" ht="15.75" customHeight="1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</row>
    <row r="852" spans="1:25" ht="15.75" customHeight="1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</row>
    <row r="853" spans="1:25" ht="15.75" customHeight="1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</row>
    <row r="854" spans="1:25" ht="15.75" customHeight="1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</row>
    <row r="855" spans="1:25" ht="15.75" customHeight="1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</row>
    <row r="856" spans="1:25" ht="15.75" customHeight="1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</row>
    <row r="857" spans="1:25" ht="15.75" customHeight="1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</row>
    <row r="858" spans="1:25" ht="15.75" customHeight="1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</row>
    <row r="859" spans="1:25" ht="15.75" customHeight="1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</row>
    <row r="860" spans="1:25" ht="15.75" customHeight="1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</row>
    <row r="861" spans="1:25" ht="15.75" customHeight="1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</row>
    <row r="862" spans="1:25" ht="15.75" customHeight="1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</row>
    <row r="863" spans="1:25" ht="15.75" customHeight="1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</row>
    <row r="864" spans="1:25" ht="15.75" customHeight="1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</row>
    <row r="865" spans="1:25" ht="15.75" customHeight="1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</row>
    <row r="866" spans="1:25" ht="15.75" customHeight="1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</row>
    <row r="867" spans="1:25" ht="15.75" customHeight="1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</row>
    <row r="868" spans="1:25" ht="15.75" customHeight="1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</row>
    <row r="869" spans="1:25" ht="15.75" customHeight="1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</row>
    <row r="870" spans="1:25" ht="15.75" customHeight="1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</row>
    <row r="871" spans="1:25" ht="15.75" customHeight="1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</row>
    <row r="872" spans="1:25" ht="15.75" customHeight="1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</row>
    <row r="873" spans="1:25" ht="15.75" customHeight="1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</row>
    <row r="874" spans="1:25" ht="15.75" customHeight="1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</row>
    <row r="875" spans="1:25" ht="15.75" customHeight="1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</row>
    <row r="876" spans="1:25" ht="15.75" customHeight="1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</row>
    <row r="877" spans="1:25" ht="15.75" customHeight="1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</row>
    <row r="878" spans="1:25" ht="15.75" customHeight="1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</row>
    <row r="879" spans="1:25" ht="15.75" customHeight="1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</row>
    <row r="880" spans="1:25" ht="15.75" customHeight="1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</row>
    <row r="881" spans="1:25" ht="15.75" customHeight="1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</row>
    <row r="882" spans="1:25" ht="15.75" customHeight="1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</row>
    <row r="883" spans="1:25" ht="15.75" customHeight="1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</row>
    <row r="884" spans="1:25" ht="15.75" customHeight="1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</row>
    <row r="885" spans="1:25" ht="15.75" customHeight="1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</row>
    <row r="886" spans="1:25" ht="15.75" customHeight="1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</row>
    <row r="887" spans="1:25" ht="15.75" customHeight="1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</row>
    <row r="888" spans="1:25" ht="15.75" customHeight="1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</row>
    <row r="889" spans="1:25" ht="15.75" customHeight="1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</row>
    <row r="890" spans="1:25" ht="15.75" customHeight="1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</row>
    <row r="891" spans="1:25" ht="15.75" customHeight="1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</row>
    <row r="892" spans="1:25" ht="15.75" customHeight="1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</row>
    <row r="893" spans="1:25" ht="15.75" customHeight="1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</row>
    <row r="894" spans="1:25" ht="15.75" customHeight="1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</row>
    <row r="895" spans="1:25" ht="15.75" customHeight="1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</row>
    <row r="896" spans="1:25" ht="15.75" customHeight="1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</row>
    <row r="897" spans="1:25" ht="15.75" customHeight="1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</row>
    <row r="898" spans="1:25" ht="15.75" customHeight="1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</row>
    <row r="899" spans="1:25" ht="15.75" customHeight="1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</row>
    <row r="900" spans="1:25" ht="15.75" customHeight="1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</row>
    <row r="901" spans="1:25" ht="15.75" customHeight="1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</row>
    <row r="902" spans="1:25" ht="15.75" customHeight="1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</row>
    <row r="903" spans="1:25" ht="15.75" customHeight="1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</row>
    <row r="904" spans="1:25" ht="15.75" customHeight="1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</row>
    <row r="905" spans="1:25" ht="15.75" customHeight="1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</row>
    <row r="906" spans="1:25" ht="15.75" customHeight="1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</row>
    <row r="907" spans="1:25" ht="15.75" customHeight="1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</row>
    <row r="908" spans="1:25" ht="15.75" customHeight="1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</row>
    <row r="909" spans="1:25" ht="15.75" customHeight="1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</row>
    <row r="910" spans="1:25" ht="15.75" customHeight="1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</row>
    <row r="911" spans="1:25" ht="15.75" customHeight="1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</row>
    <row r="912" spans="1:25" ht="15.75" customHeight="1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</row>
    <row r="913" spans="1:25" ht="15.75" customHeight="1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</row>
    <row r="914" spans="1:25" ht="15.75" customHeight="1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</row>
    <row r="915" spans="1:25" ht="15.75" customHeight="1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</row>
    <row r="916" spans="1:25" ht="15.75" customHeight="1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</row>
    <row r="917" spans="1:25" ht="15.75" customHeight="1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</row>
    <row r="918" spans="1:25" ht="15.75" customHeight="1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</row>
    <row r="919" spans="1:25" ht="15.75" customHeight="1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</row>
    <row r="920" spans="1:25" ht="15.75" customHeight="1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</row>
    <row r="921" spans="1:25" ht="15.75" customHeight="1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</row>
    <row r="922" spans="1:25" ht="15.75" customHeight="1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</row>
    <row r="923" spans="1:25" ht="15.75" customHeight="1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</row>
    <row r="924" spans="1:25" ht="15.75" customHeight="1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</row>
    <row r="925" spans="1:25" ht="15.75" customHeight="1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</row>
    <row r="926" spans="1:25" ht="15.75" customHeight="1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</row>
    <row r="927" spans="1:25" ht="15.75" customHeight="1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</row>
    <row r="928" spans="1:25" ht="15.75" customHeight="1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</row>
    <row r="929" spans="1:25" ht="15.75" customHeight="1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</row>
    <row r="930" spans="1:25" ht="15.75" customHeight="1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</row>
    <row r="931" spans="1:25" ht="15.75" customHeight="1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</row>
    <row r="932" spans="1:25" ht="15.75" customHeight="1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</row>
    <row r="933" spans="1:25" ht="15.75" customHeight="1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</row>
    <row r="934" spans="1:25" ht="15.75" customHeight="1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</row>
    <row r="935" spans="1:25" ht="15.75" customHeight="1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</row>
    <row r="936" spans="1:25" ht="15.75" customHeight="1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</row>
    <row r="937" spans="1:25" ht="15.75" customHeight="1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</row>
    <row r="938" spans="1:25" ht="15.75" customHeight="1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</row>
    <row r="939" spans="1:25" ht="15.75" customHeight="1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</row>
    <row r="940" spans="1:25" ht="15.75" customHeight="1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</row>
    <row r="941" spans="1:25" ht="15.75" customHeight="1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</row>
    <row r="942" spans="1:25" ht="15.75" customHeight="1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</row>
    <row r="943" spans="1:25" ht="15.75" customHeight="1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</row>
    <row r="944" spans="1:25" ht="15.75" customHeight="1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</row>
    <row r="945" spans="1:25" ht="15.75" customHeight="1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</row>
    <row r="946" spans="1:25" ht="15.75" customHeight="1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</row>
    <row r="947" spans="1:25" ht="15.75" customHeight="1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</row>
    <row r="948" spans="1:25" ht="15.75" customHeight="1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</row>
    <row r="949" spans="1:25" ht="15.75" customHeight="1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</row>
    <row r="950" spans="1:25" ht="15.75" customHeight="1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</row>
    <row r="951" spans="1:25" ht="15.75" customHeight="1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</row>
    <row r="952" spans="1:25" ht="15.75" customHeight="1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</row>
    <row r="953" spans="1:25" ht="15.75" customHeight="1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</row>
    <row r="954" spans="1:25" ht="15.75" customHeight="1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</row>
    <row r="955" spans="1:25" ht="15.75" customHeight="1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</row>
    <row r="956" spans="1:25" ht="15.75" customHeight="1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</row>
    <row r="957" spans="1:25" ht="15.75" customHeight="1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</row>
    <row r="958" spans="1:25" ht="15.75" customHeight="1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</row>
    <row r="959" spans="1:25" ht="15.75" customHeight="1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</row>
    <row r="960" spans="1:25" ht="15.75" customHeight="1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</row>
    <row r="961" spans="1:25" ht="15.75" customHeight="1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</row>
    <row r="962" spans="1:25" ht="15.75" customHeight="1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</row>
    <row r="963" spans="1:25" ht="15.75" customHeight="1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</row>
    <row r="964" spans="1:25" ht="15.75" customHeight="1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</row>
    <row r="965" spans="1:25" ht="15.75" customHeight="1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</row>
    <row r="966" spans="1:25" ht="15.75" customHeight="1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</row>
    <row r="967" spans="1:25" ht="15.75" customHeight="1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</row>
    <row r="968" spans="1:25" ht="15.75" customHeight="1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</row>
    <row r="969" spans="1:25" ht="15.75" customHeight="1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</row>
    <row r="970" spans="1:25" ht="15.75" customHeight="1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</row>
    <row r="971" spans="1:25" ht="15.75" customHeight="1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</row>
    <row r="972" spans="1:25" ht="15.75" customHeight="1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</row>
    <row r="973" spans="1:25" ht="15.75" customHeight="1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</row>
    <row r="974" spans="1:25" ht="15.75" customHeight="1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</row>
    <row r="975" spans="1:25" ht="15.75" customHeight="1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</row>
    <row r="976" spans="1:25" ht="15.75" customHeight="1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</row>
    <row r="977" spans="1:25" ht="15.75" customHeight="1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</row>
    <row r="978" spans="1:25" ht="15.75" customHeight="1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</row>
    <row r="979" spans="1:25" ht="15.75" customHeight="1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</row>
    <row r="980" spans="1:25" ht="15.75" customHeight="1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</row>
    <row r="981" spans="1:25" ht="15.75" customHeight="1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</row>
    <row r="982" spans="1:25" ht="15.75" customHeight="1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</row>
    <row r="983" spans="1:25" ht="15.75" customHeight="1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</row>
    <row r="984" spans="1:25" ht="15.75" customHeight="1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</row>
    <row r="985" spans="1:25" ht="15.75" customHeight="1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</row>
    <row r="986" spans="1:25" ht="15.75" customHeight="1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</row>
    <row r="987" spans="1:25" ht="15.75" customHeight="1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</row>
    <row r="988" spans="1:25" ht="15.75" customHeight="1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</row>
    <row r="989" spans="1:25" ht="15.75" customHeight="1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</row>
    <row r="990" spans="1:25" ht="15.75" customHeight="1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</row>
    <row r="991" spans="1:25" ht="15.75" customHeight="1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</row>
    <row r="992" spans="1:25" ht="15.75" customHeight="1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</row>
    <row r="993" spans="1:25" ht="15.75" customHeight="1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</row>
    <row r="994" spans="1:25" ht="15.75" customHeight="1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</row>
    <row r="995" spans="1:25" ht="15.75" customHeight="1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</row>
    <row r="996" spans="1:25" ht="15.75" customHeight="1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</row>
    <row r="997" spans="1:25" ht="15.75" customHeight="1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</row>
    <row r="998" spans="1:25" ht="15.75" customHeight="1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</row>
    <row r="999" spans="1:25" ht="15.75" customHeight="1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</row>
    <row r="1000" spans="1:25" ht="15.75" customHeight="1" x14ac:dyDescent="0.2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</row>
    <row r="1001" spans="1:25" ht="15" customHeight="1" x14ac:dyDescent="0.25"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</row>
    <row r="1002" spans="1:25" ht="15" customHeight="1" x14ac:dyDescent="0.25"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</row>
    <row r="1003" spans="1:25" ht="15" customHeight="1" x14ac:dyDescent="0.25"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</row>
    <row r="1004" spans="1:25" ht="15" customHeight="1" x14ac:dyDescent="0.25"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</row>
    <row r="1005" spans="1:25" ht="15" customHeight="1" x14ac:dyDescent="0.25"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</row>
    <row r="1006" spans="1:25" ht="15" customHeight="1" x14ac:dyDescent="0.25"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</row>
    <row r="1007" spans="1:25" ht="15" customHeight="1" x14ac:dyDescent="0.25"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</row>
    <row r="1008" spans="1:25" ht="15" customHeight="1" x14ac:dyDescent="0.25"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</row>
    <row r="1009" spans="4:24" ht="15" customHeight="1" x14ac:dyDescent="0.25"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</row>
    <row r="1010" spans="4:24" ht="15" customHeight="1" x14ac:dyDescent="0.25"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</row>
    <row r="1011" spans="4:24" ht="15" customHeight="1" x14ac:dyDescent="0.25"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</row>
    <row r="1012" spans="4:24" ht="15" customHeight="1" x14ac:dyDescent="0.25"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</row>
  </sheetData>
  <mergeCells count="80">
    <mergeCell ref="D14:L14"/>
    <mergeCell ref="M14:X14"/>
    <mergeCell ref="D15:L15"/>
    <mergeCell ref="M15:M16"/>
    <mergeCell ref="N15:N16"/>
    <mergeCell ref="O15:O16"/>
    <mergeCell ref="P15:P16"/>
    <mergeCell ref="S15:S16"/>
    <mergeCell ref="T15:T16"/>
    <mergeCell ref="U15:U16"/>
    <mergeCell ref="V15:V16"/>
    <mergeCell ref="W15:W16"/>
    <mergeCell ref="Q15:Q16"/>
    <mergeCell ref="R15:R16"/>
    <mergeCell ref="X15:X16"/>
    <mergeCell ref="U201:U202"/>
    <mergeCell ref="V201:V202"/>
    <mergeCell ref="W201:W202"/>
    <mergeCell ref="D27:D30"/>
    <mergeCell ref="D75:D77"/>
    <mergeCell ref="D194:D197"/>
    <mergeCell ref="D159:K159"/>
    <mergeCell ref="D160:X160"/>
    <mergeCell ref="D171:K171"/>
    <mergeCell ref="D112:D121"/>
    <mergeCell ref="D134:K134"/>
    <mergeCell ref="D65:D73"/>
    <mergeCell ref="D81:D91"/>
    <mergeCell ref="D93:D100"/>
    <mergeCell ref="D31:K31"/>
    <mergeCell ref="D32:D33"/>
    <mergeCell ref="D26:K26"/>
    <mergeCell ref="D17:L17"/>
    <mergeCell ref="D58:D63"/>
    <mergeCell ref="D18:D25"/>
    <mergeCell ref="X201:X202"/>
    <mergeCell ref="D198:K198"/>
    <mergeCell ref="D80:X80"/>
    <mergeCell ref="D92:K92"/>
    <mergeCell ref="D101:K101"/>
    <mergeCell ref="D102:D110"/>
    <mergeCell ref="D172:D181"/>
    <mergeCell ref="D122:K122"/>
    <mergeCell ref="D123:K123"/>
    <mergeCell ref="D124:X124"/>
    <mergeCell ref="D129:K129"/>
    <mergeCell ref="D146:K146"/>
    <mergeCell ref="D74:K74"/>
    <mergeCell ref="D78:K78"/>
    <mergeCell ref="D79:K79"/>
    <mergeCell ref="D34:K34"/>
    <mergeCell ref="D35:D36"/>
    <mergeCell ref="D37:K37"/>
    <mergeCell ref="D38:D47"/>
    <mergeCell ref="D48:K48"/>
    <mergeCell ref="D49:D56"/>
    <mergeCell ref="D57:K57"/>
    <mergeCell ref="D64:K64"/>
    <mergeCell ref="D125:D128"/>
    <mergeCell ref="D111:K111"/>
    <mergeCell ref="D158:K158"/>
    <mergeCell ref="D130:D133"/>
    <mergeCell ref="D135:D145"/>
    <mergeCell ref="D147:D157"/>
    <mergeCell ref="D161:D170"/>
    <mergeCell ref="O201:O202"/>
    <mergeCell ref="P201:P202"/>
    <mergeCell ref="D183:D190"/>
    <mergeCell ref="D201:K202"/>
    <mergeCell ref="L201:L202"/>
    <mergeCell ref="M201:M202"/>
    <mergeCell ref="N201:N202"/>
    <mergeCell ref="D182:K182"/>
    <mergeCell ref="D191:K191"/>
    <mergeCell ref="D192:K192"/>
    <mergeCell ref="D193:X193"/>
    <mergeCell ref="Q201:Q202"/>
    <mergeCell ref="R201:R202"/>
    <mergeCell ref="S201:S202"/>
    <mergeCell ref="T201:T202"/>
  </mergeCells>
  <conditionalFormatting sqref="E22">
    <cfRule type="cellIs" dxfId="7" priority="31" operator="equal">
      <formula>MIN($C$18:$S$18)</formula>
    </cfRule>
    <cfRule type="cellIs" dxfId="6" priority="32" operator="equal">
      <formula>MIN($C$17:$S$17)</formula>
    </cfRule>
  </conditionalFormatting>
  <conditionalFormatting sqref="E40:F40 E54:F54 E71:F71 E84:F84 E100:F100 E110:F110 E144:F144 E156:F156 E168 E180:F180 E187">
    <cfRule type="cellIs" dxfId="5" priority="33" operator="equal">
      <formula>MIN($D$19:$AB$19)</formula>
    </cfRule>
    <cfRule type="cellIs" dxfId="4" priority="34" operator="equal">
      <formula>MIN($D$18:$AB$18)</formula>
    </cfRule>
  </conditionalFormatting>
  <conditionalFormatting sqref="E45:F45 E56:F56 E89:F89 E120:F120 E143:F143 E155:F155">
    <cfRule type="cellIs" dxfId="3" priority="39" operator="equal">
      <formula>MIN($D$15:$X$15)</formula>
    </cfRule>
    <cfRule type="cellIs" dxfId="2" priority="40" operator="equal">
      <formula>MIN($D$14:$X$14)</formula>
    </cfRule>
  </conditionalFormatting>
  <conditionalFormatting sqref="F168">
    <cfRule type="cellIs" dxfId="1" priority="67" operator="equal">
      <formula>MIN($C$11:$AA$11)</formula>
    </cfRule>
    <cfRule type="cellIs" dxfId="0" priority="68" operator="equal">
      <formula>MIN($C$10:$AA$10)</formula>
    </cfRule>
  </conditionalFormatting>
  <pageMargins left="0.7" right="0.7" top="0.75" bottom="0.75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6AFAE-46B2-41F1-B54F-E2A991010567}">
  <dimension ref="A5:M41"/>
  <sheetViews>
    <sheetView topLeftCell="A10" workbookViewId="0">
      <selection activeCell="K36" sqref="K36"/>
    </sheetView>
  </sheetViews>
  <sheetFormatPr defaultRowHeight="15" x14ac:dyDescent="0.25"/>
  <cols>
    <col min="1" max="1" width="5.140625" bestFit="1" customWidth="1"/>
    <col min="2" max="2" width="101.7109375" bestFit="1" customWidth="1"/>
    <col min="3" max="3" width="10.5703125" bestFit="1" customWidth="1"/>
    <col min="4" max="6" width="12.5703125" bestFit="1" customWidth="1"/>
    <col min="7" max="7" width="10.7109375" bestFit="1" customWidth="1"/>
    <col min="8" max="8" width="12" bestFit="1" customWidth="1"/>
    <col min="9" max="9" width="11.28515625" bestFit="1" customWidth="1"/>
    <col min="10" max="10" width="32.7109375" bestFit="1" customWidth="1"/>
  </cols>
  <sheetData>
    <row r="5" spans="1:13" ht="15.75" thickBot="1" x14ac:dyDescent="0.3"/>
    <row r="6" spans="1:13" ht="15.75" thickTop="1" x14ac:dyDescent="0.25">
      <c r="A6" s="197" t="s">
        <v>308</v>
      </c>
      <c r="B6" s="198"/>
      <c r="C6" s="198"/>
      <c r="D6" s="198"/>
      <c r="E6" s="198"/>
      <c r="F6" s="198"/>
      <c r="G6" s="198"/>
      <c r="H6" s="198"/>
      <c r="I6" s="198"/>
      <c r="J6" s="199"/>
    </row>
    <row r="7" spans="1:13" ht="15.75" thickBot="1" x14ac:dyDescent="0.3">
      <c r="A7" s="200"/>
      <c r="B7" s="201"/>
      <c r="C7" s="201"/>
      <c r="D7" s="201"/>
      <c r="E7" s="201"/>
      <c r="F7" s="201"/>
      <c r="G7" s="201"/>
      <c r="H7" s="201"/>
      <c r="I7" s="201"/>
      <c r="J7" s="202"/>
    </row>
    <row r="8" spans="1:13" ht="15.75" thickTop="1" x14ac:dyDescent="0.25">
      <c r="A8" s="203" t="s">
        <v>309</v>
      </c>
      <c r="B8" s="204"/>
      <c r="C8" s="204"/>
      <c r="D8" s="204"/>
      <c r="E8" s="204"/>
      <c r="F8" s="204"/>
      <c r="G8" s="204"/>
      <c r="H8" s="204"/>
      <c r="I8" s="204"/>
      <c r="J8" s="205"/>
    </row>
    <row r="9" spans="1:13" ht="15.75" thickBot="1" x14ac:dyDescent="0.3">
      <c r="A9" s="206"/>
      <c r="B9" s="207"/>
      <c r="C9" s="207"/>
      <c r="D9" s="207"/>
      <c r="E9" s="207"/>
      <c r="F9" s="207"/>
      <c r="G9" s="207"/>
      <c r="H9" s="207"/>
      <c r="I9" s="207"/>
      <c r="J9" s="208"/>
    </row>
    <row r="10" spans="1:13" ht="16.5" thickTop="1" thickBot="1" x14ac:dyDescent="0.3">
      <c r="A10" s="196" t="s">
        <v>148</v>
      </c>
      <c r="B10" s="196" t="s">
        <v>149</v>
      </c>
      <c r="C10" s="196" t="s">
        <v>151</v>
      </c>
      <c r="D10" s="147" t="s">
        <v>152</v>
      </c>
      <c r="E10" s="147" t="s">
        <v>153</v>
      </c>
      <c r="F10" s="147" t="s">
        <v>154</v>
      </c>
      <c r="G10" s="196" t="s">
        <v>155</v>
      </c>
      <c r="H10" s="196" t="s">
        <v>156</v>
      </c>
      <c r="I10" s="196" t="s">
        <v>157</v>
      </c>
      <c r="J10" s="209" t="s">
        <v>158</v>
      </c>
      <c r="K10" s="194" t="s">
        <v>310</v>
      </c>
      <c r="L10" s="194" t="s">
        <v>311</v>
      </c>
      <c r="M10" s="194" t="s">
        <v>312</v>
      </c>
    </row>
    <row r="11" spans="1:13" ht="16.5" thickTop="1" thickBot="1" x14ac:dyDescent="0.3">
      <c r="A11" s="196"/>
      <c r="B11" s="196"/>
      <c r="C11" s="196"/>
      <c r="D11" s="147" t="s">
        <v>162</v>
      </c>
      <c r="E11" s="147" t="s">
        <v>163</v>
      </c>
      <c r="F11" s="147" t="s">
        <v>164</v>
      </c>
      <c r="G11" s="196"/>
      <c r="H11" s="196"/>
      <c r="I11" s="196"/>
      <c r="J11" s="209"/>
      <c r="K11" s="194"/>
      <c r="L11" s="194"/>
      <c r="M11" s="194"/>
    </row>
    <row r="12" spans="1:13" ht="16.5" thickTop="1" thickBot="1" x14ac:dyDescent="0.3">
      <c r="A12" s="147">
        <v>1</v>
      </c>
      <c r="B12" s="148" t="s">
        <v>313</v>
      </c>
      <c r="C12" s="147" t="s">
        <v>166</v>
      </c>
      <c r="D12" s="191">
        <v>3.47</v>
      </c>
      <c r="E12" s="191">
        <v>12.5</v>
      </c>
      <c r="F12" s="191">
        <v>4.96</v>
      </c>
      <c r="G12" s="152">
        <f>AVERAGE(D12:F12)</f>
        <v>6.9766666666666666</v>
      </c>
      <c r="H12" s="152">
        <f>MIN(D12:F12)</f>
        <v>3.47</v>
      </c>
      <c r="I12" s="152">
        <f>MAX(D12:F12)</f>
        <v>12.5</v>
      </c>
      <c r="J12" s="153">
        <f>(I12/H12)-1</f>
        <v>2.6023054755043225</v>
      </c>
      <c r="K12" s="158" t="s">
        <v>425</v>
      </c>
      <c r="L12" s="158" t="s">
        <v>314</v>
      </c>
      <c r="M12" s="158" t="s">
        <v>315</v>
      </c>
    </row>
    <row r="13" spans="1:13" ht="16.5" thickTop="1" thickBot="1" x14ac:dyDescent="0.3">
      <c r="A13" s="147">
        <v>2</v>
      </c>
      <c r="B13" s="148" t="s">
        <v>316</v>
      </c>
      <c r="C13" s="147" t="s">
        <v>166</v>
      </c>
      <c r="D13" s="191">
        <v>180</v>
      </c>
      <c r="E13" s="191">
        <v>200</v>
      </c>
      <c r="F13" s="191">
        <v>200</v>
      </c>
      <c r="G13" s="152">
        <f t="shared" ref="G13:G38" si="0">AVERAGE(D13:F13)</f>
        <v>193.33333333333334</v>
      </c>
      <c r="H13" s="152">
        <f t="shared" ref="H13:H38" si="1">MIN(D13:F13)</f>
        <v>180</v>
      </c>
      <c r="I13" s="152">
        <f t="shared" ref="I13:I38" si="2">MAX(D13:F13)</f>
        <v>200</v>
      </c>
      <c r="J13" s="153">
        <f t="shared" ref="J13:J38" si="3">(I13/H13)-1</f>
        <v>0.11111111111111116</v>
      </c>
      <c r="K13" s="158" t="s">
        <v>425</v>
      </c>
      <c r="L13" s="158" t="s">
        <v>314</v>
      </c>
      <c r="M13" s="158" t="s">
        <v>315</v>
      </c>
    </row>
    <row r="14" spans="1:13" ht="16.5" thickTop="1" thickBot="1" x14ac:dyDescent="0.3">
      <c r="A14" s="147">
        <v>3</v>
      </c>
      <c r="B14" s="148" t="s">
        <v>317</v>
      </c>
      <c r="C14" s="147" t="s">
        <v>166</v>
      </c>
      <c r="D14" s="191">
        <v>3</v>
      </c>
      <c r="E14" s="191">
        <v>5.25</v>
      </c>
      <c r="F14" s="191">
        <v>1.21</v>
      </c>
      <c r="G14" s="152">
        <f t="shared" si="0"/>
        <v>3.1533333333333338</v>
      </c>
      <c r="H14" s="152">
        <f>MIN(D14:F14)</f>
        <v>1.21</v>
      </c>
      <c r="I14" s="152">
        <f t="shared" si="2"/>
        <v>5.25</v>
      </c>
      <c r="J14" s="153">
        <f t="shared" si="3"/>
        <v>3.338842975206612</v>
      </c>
      <c r="K14" s="158" t="s">
        <v>425</v>
      </c>
      <c r="L14" s="158" t="s">
        <v>314</v>
      </c>
      <c r="M14" s="158" t="s">
        <v>315</v>
      </c>
    </row>
    <row r="15" spans="1:13" ht="16.5" thickTop="1" thickBot="1" x14ac:dyDescent="0.3">
      <c r="A15" s="147">
        <v>4</v>
      </c>
      <c r="B15" s="148" t="s">
        <v>318</v>
      </c>
      <c r="C15" s="147" t="s">
        <v>166</v>
      </c>
      <c r="D15" s="191">
        <v>10</v>
      </c>
      <c r="E15" s="191">
        <v>6</v>
      </c>
      <c r="F15" s="191">
        <v>20.61</v>
      </c>
      <c r="G15" s="152">
        <f t="shared" si="0"/>
        <v>12.203333333333333</v>
      </c>
      <c r="H15" s="152">
        <f t="shared" si="1"/>
        <v>6</v>
      </c>
      <c r="I15" s="152">
        <f t="shared" si="2"/>
        <v>20.61</v>
      </c>
      <c r="J15" s="153">
        <f t="shared" si="3"/>
        <v>2.4350000000000001</v>
      </c>
      <c r="K15" s="158" t="s">
        <v>425</v>
      </c>
      <c r="L15" s="158" t="s">
        <v>314</v>
      </c>
      <c r="M15" s="158" t="s">
        <v>315</v>
      </c>
    </row>
    <row r="16" spans="1:13" ht="16.5" thickTop="1" thickBot="1" x14ac:dyDescent="0.3">
      <c r="A16" s="147">
        <v>5</v>
      </c>
      <c r="B16" s="148" t="s">
        <v>319</v>
      </c>
      <c r="C16" s="147" t="s">
        <v>166</v>
      </c>
      <c r="D16" s="191">
        <v>0.24</v>
      </c>
      <c r="E16" s="191">
        <v>0.65</v>
      </c>
      <c r="F16" s="191">
        <v>0.69</v>
      </c>
      <c r="G16" s="152">
        <f t="shared" si="0"/>
        <v>0.52666666666666673</v>
      </c>
      <c r="H16" s="152">
        <f t="shared" si="1"/>
        <v>0.24</v>
      </c>
      <c r="I16" s="152">
        <f t="shared" si="2"/>
        <v>0.69</v>
      </c>
      <c r="J16" s="153">
        <f t="shared" si="3"/>
        <v>1.875</v>
      </c>
      <c r="K16" s="158" t="s">
        <v>425</v>
      </c>
      <c r="L16" s="158" t="s">
        <v>314</v>
      </c>
      <c r="M16" s="158" t="s">
        <v>315</v>
      </c>
    </row>
    <row r="17" spans="1:13" ht="16.5" thickTop="1" thickBot="1" x14ac:dyDescent="0.3">
      <c r="A17" s="147">
        <v>6</v>
      </c>
      <c r="B17" s="148" t="s">
        <v>320</v>
      </c>
      <c r="C17" s="147" t="s">
        <v>166</v>
      </c>
      <c r="D17" s="191">
        <v>2</v>
      </c>
      <c r="E17" s="191">
        <v>2.75</v>
      </c>
      <c r="F17" s="191">
        <v>1.5</v>
      </c>
      <c r="G17" s="152">
        <f t="shared" si="0"/>
        <v>2.0833333333333335</v>
      </c>
      <c r="H17" s="152">
        <f t="shared" si="1"/>
        <v>1.5</v>
      </c>
      <c r="I17" s="152">
        <f t="shared" si="2"/>
        <v>2.75</v>
      </c>
      <c r="J17" s="153">
        <f t="shared" si="3"/>
        <v>0.83333333333333326</v>
      </c>
      <c r="K17" s="158" t="s">
        <v>425</v>
      </c>
      <c r="L17" s="158" t="s">
        <v>314</v>
      </c>
      <c r="M17" s="158" t="s">
        <v>315</v>
      </c>
    </row>
    <row r="18" spans="1:13" ht="16.5" thickTop="1" thickBot="1" x14ac:dyDescent="0.3">
      <c r="A18" s="147">
        <v>7</v>
      </c>
      <c r="B18" s="148" t="s">
        <v>321</v>
      </c>
      <c r="C18" s="147" t="s">
        <v>166</v>
      </c>
      <c r="D18" s="191">
        <v>0.4</v>
      </c>
      <c r="E18" s="191">
        <v>0.55000000000000004</v>
      </c>
      <c r="F18" s="191">
        <v>0.46</v>
      </c>
      <c r="G18" s="152">
        <f t="shared" si="0"/>
        <v>0.47000000000000003</v>
      </c>
      <c r="H18" s="152">
        <f t="shared" si="1"/>
        <v>0.4</v>
      </c>
      <c r="I18" s="152">
        <f t="shared" si="2"/>
        <v>0.55000000000000004</v>
      </c>
      <c r="J18" s="159">
        <f t="shared" si="3"/>
        <v>0.375</v>
      </c>
      <c r="K18" s="158" t="s">
        <v>425</v>
      </c>
      <c r="L18" s="158" t="s">
        <v>314</v>
      </c>
      <c r="M18" s="158" t="s">
        <v>315</v>
      </c>
    </row>
    <row r="19" spans="1:13" ht="16.5" thickTop="1" thickBot="1" x14ac:dyDescent="0.3">
      <c r="A19" s="147">
        <v>8</v>
      </c>
      <c r="B19" s="148" t="s">
        <v>322</v>
      </c>
      <c r="C19" s="147" t="s">
        <v>166</v>
      </c>
      <c r="D19" s="191">
        <v>0.13</v>
      </c>
      <c r="E19" s="191">
        <v>0.25</v>
      </c>
      <c r="F19" s="191">
        <v>0.15</v>
      </c>
      <c r="G19" s="152">
        <f t="shared" si="0"/>
        <v>0.17666666666666667</v>
      </c>
      <c r="H19" s="152">
        <f t="shared" si="1"/>
        <v>0.13</v>
      </c>
      <c r="I19" s="152">
        <f t="shared" si="2"/>
        <v>0.25</v>
      </c>
      <c r="J19" s="153">
        <f t="shared" si="3"/>
        <v>0.92307692307692291</v>
      </c>
      <c r="K19" s="158" t="s">
        <v>425</v>
      </c>
      <c r="L19" s="158" t="s">
        <v>314</v>
      </c>
      <c r="M19" s="158" t="s">
        <v>315</v>
      </c>
    </row>
    <row r="20" spans="1:13" ht="16.5" thickTop="1" thickBot="1" x14ac:dyDescent="0.3">
      <c r="A20" s="147">
        <v>9</v>
      </c>
      <c r="B20" s="148" t="s">
        <v>323</v>
      </c>
      <c r="C20" s="147" t="s">
        <v>166</v>
      </c>
      <c r="D20" s="191">
        <v>1.5</v>
      </c>
      <c r="E20" s="191">
        <v>1.4</v>
      </c>
      <c r="F20" s="191">
        <v>0.44</v>
      </c>
      <c r="G20" s="152">
        <f t="shared" si="0"/>
        <v>1.1133333333333333</v>
      </c>
      <c r="H20" s="152">
        <f t="shared" si="1"/>
        <v>0.44</v>
      </c>
      <c r="I20" s="152">
        <f t="shared" si="2"/>
        <v>1.5</v>
      </c>
      <c r="J20" s="153">
        <f t="shared" si="3"/>
        <v>2.4090909090909092</v>
      </c>
      <c r="K20" s="158" t="s">
        <v>425</v>
      </c>
      <c r="L20" s="158" t="s">
        <v>314</v>
      </c>
      <c r="M20" s="158" t="s">
        <v>315</v>
      </c>
    </row>
    <row r="21" spans="1:13" ht="16.5" thickTop="1" thickBot="1" x14ac:dyDescent="0.3">
      <c r="A21" s="147">
        <v>10</v>
      </c>
      <c r="B21" s="148" t="s">
        <v>324</v>
      </c>
      <c r="C21" s="147" t="s">
        <v>166</v>
      </c>
      <c r="D21" s="191">
        <v>0.4</v>
      </c>
      <c r="E21" s="191">
        <v>0.45</v>
      </c>
      <c r="F21" s="191">
        <v>0.36</v>
      </c>
      <c r="G21" s="152">
        <f t="shared" si="0"/>
        <v>0.40333333333333332</v>
      </c>
      <c r="H21" s="152">
        <f t="shared" si="1"/>
        <v>0.36</v>
      </c>
      <c r="I21" s="152">
        <f t="shared" si="2"/>
        <v>0.45</v>
      </c>
      <c r="J21" s="153">
        <f t="shared" si="3"/>
        <v>0.25</v>
      </c>
      <c r="K21" s="158" t="s">
        <v>425</v>
      </c>
      <c r="L21" s="158" t="s">
        <v>314</v>
      </c>
      <c r="M21" s="158" t="s">
        <v>315</v>
      </c>
    </row>
    <row r="22" spans="1:13" ht="16.5" thickTop="1" thickBot="1" x14ac:dyDescent="0.3">
      <c r="A22" s="209" t="s">
        <v>325</v>
      </c>
      <c r="B22" s="211"/>
      <c r="C22" s="211"/>
      <c r="D22" s="211"/>
      <c r="E22" s="211"/>
      <c r="F22" s="211"/>
      <c r="G22" s="211"/>
      <c r="H22" s="211"/>
      <c r="I22" s="211"/>
      <c r="J22" s="212"/>
      <c r="K22" s="158"/>
      <c r="L22" s="158"/>
      <c r="M22" s="158"/>
    </row>
    <row r="23" spans="1:13" ht="16.5" thickTop="1" thickBot="1" x14ac:dyDescent="0.3">
      <c r="A23" s="147">
        <v>11</v>
      </c>
      <c r="B23" s="154" t="s">
        <v>326</v>
      </c>
      <c r="C23" s="147" t="s">
        <v>166</v>
      </c>
      <c r="D23" s="191">
        <v>18</v>
      </c>
      <c r="E23" s="191">
        <v>13</v>
      </c>
      <c r="F23" s="191">
        <v>12</v>
      </c>
      <c r="G23" s="152">
        <f t="shared" si="0"/>
        <v>14.333333333333334</v>
      </c>
      <c r="H23" s="152">
        <f t="shared" si="1"/>
        <v>12</v>
      </c>
      <c r="I23" s="152">
        <f t="shared" si="2"/>
        <v>18</v>
      </c>
      <c r="J23" s="153">
        <f t="shared" si="3"/>
        <v>0.5</v>
      </c>
      <c r="K23" s="158" t="s">
        <v>327</v>
      </c>
      <c r="L23" s="158" t="s">
        <v>328</v>
      </c>
      <c r="M23" s="158" t="s">
        <v>329</v>
      </c>
    </row>
    <row r="24" spans="1:13" ht="16.5" thickTop="1" thickBot="1" x14ac:dyDescent="0.3">
      <c r="A24" s="147">
        <v>12</v>
      </c>
      <c r="B24" s="154" t="s">
        <v>330</v>
      </c>
      <c r="C24" s="147" t="s">
        <v>5</v>
      </c>
      <c r="D24" s="191">
        <v>5</v>
      </c>
      <c r="E24" s="191">
        <v>4</v>
      </c>
      <c r="F24" s="191">
        <v>6</v>
      </c>
      <c r="G24" s="152">
        <f t="shared" si="0"/>
        <v>5</v>
      </c>
      <c r="H24" s="152">
        <f t="shared" si="1"/>
        <v>4</v>
      </c>
      <c r="I24" s="152">
        <f t="shared" si="2"/>
        <v>6</v>
      </c>
      <c r="J24" s="153">
        <f t="shared" si="3"/>
        <v>0.5</v>
      </c>
      <c r="K24" s="158" t="s">
        <v>327</v>
      </c>
      <c r="L24" s="158" t="s">
        <v>328</v>
      </c>
      <c r="M24" s="158" t="s">
        <v>329</v>
      </c>
    </row>
    <row r="25" spans="1:13" ht="16.5" thickTop="1" thickBot="1" x14ac:dyDescent="0.3">
      <c r="A25" s="209" t="s">
        <v>331</v>
      </c>
      <c r="B25" s="211"/>
      <c r="C25" s="211"/>
      <c r="D25" s="211"/>
      <c r="E25" s="211"/>
      <c r="F25" s="211"/>
      <c r="G25" s="211"/>
      <c r="H25" s="211"/>
      <c r="I25" s="211"/>
      <c r="J25" s="212"/>
      <c r="K25" s="158"/>
      <c r="L25" s="158"/>
      <c r="M25" s="158"/>
    </row>
    <row r="26" spans="1:13" ht="16.5" thickTop="1" thickBot="1" x14ac:dyDescent="0.3">
      <c r="A26" s="147">
        <v>13</v>
      </c>
      <c r="B26" s="148" t="s">
        <v>332</v>
      </c>
      <c r="C26" s="147" t="s">
        <v>166</v>
      </c>
      <c r="D26" s="191">
        <v>1200</v>
      </c>
      <c r="E26" s="191">
        <v>5571.02</v>
      </c>
      <c r="F26" s="191">
        <v>1550</v>
      </c>
      <c r="G26" s="152">
        <f t="shared" si="0"/>
        <v>2773.6733333333336</v>
      </c>
      <c r="H26" s="152">
        <f t="shared" si="1"/>
        <v>1200</v>
      </c>
      <c r="I26" s="152">
        <f t="shared" si="2"/>
        <v>5571.02</v>
      </c>
      <c r="J26" s="153">
        <f t="shared" si="3"/>
        <v>3.6425166666666673</v>
      </c>
      <c r="K26" s="158" t="s">
        <v>333</v>
      </c>
      <c r="L26" s="158" t="s">
        <v>334</v>
      </c>
      <c r="M26" s="158" t="s">
        <v>424</v>
      </c>
    </row>
    <row r="27" spans="1:13" ht="16.5" thickTop="1" thickBot="1" x14ac:dyDescent="0.3">
      <c r="A27" s="209" t="s">
        <v>335</v>
      </c>
      <c r="B27" s="211"/>
      <c r="C27" s="211"/>
      <c r="D27" s="211"/>
      <c r="E27" s="211"/>
      <c r="F27" s="211"/>
      <c r="G27" s="211"/>
      <c r="H27" s="211"/>
      <c r="I27" s="211"/>
      <c r="J27" s="212"/>
      <c r="K27" s="158"/>
      <c r="L27" s="158"/>
      <c r="M27" s="158"/>
    </row>
    <row r="28" spans="1:13" ht="16.5" thickTop="1" thickBot="1" x14ac:dyDescent="0.3">
      <c r="A28" s="147">
        <v>15</v>
      </c>
      <c r="B28" s="148" t="s">
        <v>369</v>
      </c>
      <c r="C28" s="147" t="s">
        <v>336</v>
      </c>
      <c r="D28" s="191">
        <v>26</v>
      </c>
      <c r="E28" s="191">
        <v>24.78</v>
      </c>
      <c r="F28" s="191">
        <v>12.6</v>
      </c>
      <c r="G28" s="152">
        <f t="shared" si="0"/>
        <v>21.126666666666669</v>
      </c>
      <c r="H28" s="152">
        <f t="shared" si="1"/>
        <v>12.6</v>
      </c>
      <c r="I28" s="152">
        <f t="shared" si="2"/>
        <v>26</v>
      </c>
      <c r="J28" s="153">
        <f t="shared" si="3"/>
        <v>1.0634920634920637</v>
      </c>
      <c r="K28" s="158" t="s">
        <v>426</v>
      </c>
      <c r="L28" s="158" t="s">
        <v>337</v>
      </c>
      <c r="M28" s="158" t="s">
        <v>338</v>
      </c>
    </row>
    <row r="29" spans="1:13" ht="16.5" thickTop="1" thickBot="1" x14ac:dyDescent="0.3">
      <c r="A29" s="147">
        <v>16</v>
      </c>
      <c r="B29" s="148" t="s">
        <v>339</v>
      </c>
      <c r="C29" s="147" t="s">
        <v>336</v>
      </c>
      <c r="D29" s="191">
        <v>180</v>
      </c>
      <c r="E29" s="191">
        <v>178.9</v>
      </c>
      <c r="F29" s="191">
        <v>25.79</v>
      </c>
      <c r="G29" s="152">
        <f t="shared" si="0"/>
        <v>128.22999999999999</v>
      </c>
      <c r="H29" s="152">
        <f t="shared" si="1"/>
        <v>25.79</v>
      </c>
      <c r="I29" s="152">
        <f t="shared" si="2"/>
        <v>180</v>
      </c>
      <c r="J29" s="159">
        <f t="shared" si="3"/>
        <v>5.9794493989918571</v>
      </c>
      <c r="K29" s="158" t="s">
        <v>426</v>
      </c>
      <c r="L29" s="158" t="s">
        <v>337</v>
      </c>
      <c r="M29" s="158" t="s">
        <v>338</v>
      </c>
    </row>
    <row r="30" spans="1:13" ht="16.5" thickTop="1" thickBot="1" x14ac:dyDescent="0.3">
      <c r="A30" s="147">
        <v>27</v>
      </c>
      <c r="B30" s="148" t="s">
        <v>340</v>
      </c>
      <c r="C30" s="147" t="s">
        <v>336</v>
      </c>
      <c r="D30" s="191">
        <v>780</v>
      </c>
      <c r="E30" s="191">
        <v>750</v>
      </c>
      <c r="F30" s="191">
        <v>50</v>
      </c>
      <c r="G30" s="152">
        <f t="shared" si="0"/>
        <v>526.66666666666663</v>
      </c>
      <c r="H30" s="152">
        <f t="shared" si="1"/>
        <v>50</v>
      </c>
      <c r="I30" s="152">
        <f t="shared" si="2"/>
        <v>780</v>
      </c>
      <c r="J30" s="153">
        <f t="shared" si="3"/>
        <v>14.6</v>
      </c>
      <c r="K30" s="158" t="s">
        <v>426</v>
      </c>
      <c r="L30" s="158" t="s">
        <v>337</v>
      </c>
      <c r="M30" s="158" t="s">
        <v>338</v>
      </c>
    </row>
    <row r="31" spans="1:13" ht="16.5" thickTop="1" thickBot="1" x14ac:dyDescent="0.3">
      <c r="A31" s="147">
        <v>28</v>
      </c>
      <c r="B31" s="148" t="s">
        <v>341</v>
      </c>
      <c r="C31" s="147" t="s">
        <v>336</v>
      </c>
      <c r="D31" s="191">
        <v>265</v>
      </c>
      <c r="E31" s="191">
        <v>250</v>
      </c>
      <c r="F31" s="191">
        <v>37.94</v>
      </c>
      <c r="G31" s="152">
        <f t="shared" si="0"/>
        <v>184.31333333333336</v>
      </c>
      <c r="H31" s="152">
        <f t="shared" si="1"/>
        <v>37.94</v>
      </c>
      <c r="I31" s="152">
        <f t="shared" si="2"/>
        <v>265</v>
      </c>
      <c r="J31" s="153">
        <f t="shared" si="3"/>
        <v>5.9847127042699002</v>
      </c>
      <c r="K31" s="158" t="s">
        <v>426</v>
      </c>
      <c r="L31" s="158" t="s">
        <v>337</v>
      </c>
      <c r="M31" s="158" t="s">
        <v>338</v>
      </c>
    </row>
    <row r="32" spans="1:13" ht="16.5" thickTop="1" thickBot="1" x14ac:dyDescent="0.3">
      <c r="A32" s="147">
        <v>29</v>
      </c>
      <c r="B32" s="148" t="s">
        <v>342</v>
      </c>
      <c r="C32" s="147" t="s">
        <v>336</v>
      </c>
      <c r="D32" s="191">
        <v>265</v>
      </c>
      <c r="E32" s="191">
        <v>250</v>
      </c>
      <c r="F32" s="191">
        <v>17.98</v>
      </c>
      <c r="G32" s="152">
        <f t="shared" si="0"/>
        <v>177.66</v>
      </c>
      <c r="H32" s="152">
        <f t="shared" si="1"/>
        <v>17.98</v>
      </c>
      <c r="I32" s="152">
        <f t="shared" si="2"/>
        <v>265</v>
      </c>
      <c r="J32" s="153">
        <f t="shared" si="3"/>
        <v>13.738598442714126</v>
      </c>
      <c r="K32" s="158" t="s">
        <v>426</v>
      </c>
      <c r="L32" s="158" t="s">
        <v>337</v>
      </c>
      <c r="M32" s="158" t="s">
        <v>338</v>
      </c>
    </row>
    <row r="33" spans="1:13" ht="16.5" thickTop="1" thickBot="1" x14ac:dyDescent="0.3">
      <c r="A33" s="147">
        <v>30</v>
      </c>
      <c r="B33" s="148" t="s">
        <v>343</v>
      </c>
      <c r="C33" s="147" t="s">
        <v>336</v>
      </c>
      <c r="D33" s="191">
        <v>253</v>
      </c>
      <c r="E33" s="191">
        <v>242</v>
      </c>
      <c r="F33" s="191">
        <v>26.84</v>
      </c>
      <c r="G33" s="152">
        <f t="shared" si="0"/>
        <v>173.94666666666669</v>
      </c>
      <c r="H33" s="152">
        <f t="shared" si="1"/>
        <v>26.84</v>
      </c>
      <c r="I33" s="152">
        <f t="shared" si="2"/>
        <v>253</v>
      </c>
      <c r="J33" s="153">
        <f t="shared" si="3"/>
        <v>8.4262295081967213</v>
      </c>
      <c r="K33" s="158" t="s">
        <v>426</v>
      </c>
      <c r="L33" s="158" t="s">
        <v>337</v>
      </c>
      <c r="M33" s="158" t="s">
        <v>338</v>
      </c>
    </row>
    <row r="34" spans="1:13" ht="16.5" thickTop="1" thickBot="1" x14ac:dyDescent="0.3">
      <c r="A34" s="147">
        <v>31</v>
      </c>
      <c r="B34" s="148" t="s">
        <v>344</v>
      </c>
      <c r="C34" s="147" t="s">
        <v>336</v>
      </c>
      <c r="D34" s="191">
        <v>265</v>
      </c>
      <c r="E34" s="191">
        <v>250</v>
      </c>
      <c r="F34" s="191">
        <v>21.73</v>
      </c>
      <c r="G34" s="152">
        <f t="shared" ref="G34:G35" si="4">AVERAGE(D34:F34)</f>
        <v>178.91</v>
      </c>
      <c r="H34" s="152">
        <f t="shared" si="1"/>
        <v>21.73</v>
      </c>
      <c r="I34" s="152">
        <f t="shared" ref="I34:I35" si="5">MAX(D34:F34)</f>
        <v>265</v>
      </c>
      <c r="J34" s="153">
        <f t="shared" ref="J34:J35" si="6">(I34/H34)-1</f>
        <v>11.195121951219512</v>
      </c>
      <c r="K34" s="158" t="s">
        <v>426</v>
      </c>
      <c r="L34" s="158" t="s">
        <v>337</v>
      </c>
      <c r="M34" s="158" t="s">
        <v>338</v>
      </c>
    </row>
    <row r="35" spans="1:13" ht="16.5" thickTop="1" thickBot="1" x14ac:dyDescent="0.3">
      <c r="A35" s="147">
        <v>32</v>
      </c>
      <c r="B35" s="148" t="s">
        <v>422</v>
      </c>
      <c r="C35" s="147" t="s">
        <v>336</v>
      </c>
      <c r="D35" s="191">
        <v>180</v>
      </c>
      <c r="E35" s="191">
        <v>178.9</v>
      </c>
      <c r="F35" s="191">
        <v>23.6</v>
      </c>
      <c r="G35" s="152">
        <f t="shared" si="4"/>
        <v>127.5</v>
      </c>
      <c r="H35" s="152">
        <f t="shared" ref="H35" si="7">MIN(D35:F35)</f>
        <v>23.6</v>
      </c>
      <c r="I35" s="152">
        <f t="shared" si="5"/>
        <v>180</v>
      </c>
      <c r="J35" s="153">
        <f t="shared" si="6"/>
        <v>6.6271186440677958</v>
      </c>
      <c r="K35" s="158" t="s">
        <v>426</v>
      </c>
      <c r="L35" s="158" t="s">
        <v>337</v>
      </c>
      <c r="M35" s="158" t="s">
        <v>338</v>
      </c>
    </row>
    <row r="36" spans="1:13" ht="16.5" thickTop="1" thickBot="1" x14ac:dyDescent="0.3">
      <c r="A36" s="147">
        <v>33</v>
      </c>
      <c r="B36" s="148" t="s">
        <v>427</v>
      </c>
      <c r="C36" s="147" t="s">
        <v>336</v>
      </c>
      <c r="D36" s="191">
        <v>80</v>
      </c>
      <c r="E36" s="191">
        <v>16</v>
      </c>
      <c r="F36" s="191">
        <v>8.5399999999999991</v>
      </c>
      <c r="G36" s="152">
        <f t="shared" si="0"/>
        <v>34.846666666666664</v>
      </c>
      <c r="H36" s="152">
        <f t="shared" si="1"/>
        <v>8.5399999999999991</v>
      </c>
      <c r="I36" s="152">
        <f t="shared" si="2"/>
        <v>80</v>
      </c>
      <c r="J36" s="153">
        <f t="shared" si="3"/>
        <v>8.3676814988290413</v>
      </c>
      <c r="K36" s="158" t="s">
        <v>426</v>
      </c>
      <c r="L36" s="158" t="s">
        <v>337</v>
      </c>
      <c r="M36" s="158" t="s">
        <v>338</v>
      </c>
    </row>
    <row r="37" spans="1:13" ht="16.5" thickTop="1" thickBot="1" x14ac:dyDescent="0.3">
      <c r="A37" s="210" t="s">
        <v>345</v>
      </c>
      <c r="B37" s="211"/>
      <c r="C37" s="211"/>
      <c r="D37" s="211"/>
      <c r="E37" s="211"/>
      <c r="F37" s="211"/>
      <c r="G37" s="211"/>
      <c r="H37" s="211"/>
      <c r="I37" s="211"/>
      <c r="J37" s="212"/>
      <c r="K37" s="158"/>
      <c r="L37" s="158"/>
      <c r="M37" s="158"/>
    </row>
    <row r="38" spans="1:13" ht="16.5" thickTop="1" thickBot="1" x14ac:dyDescent="0.3">
      <c r="A38" s="147">
        <v>32</v>
      </c>
      <c r="B38" s="154" t="s">
        <v>346</v>
      </c>
      <c r="C38" s="146" t="s">
        <v>5</v>
      </c>
      <c r="D38" s="191">
        <v>2580</v>
      </c>
      <c r="E38" s="191">
        <v>1117.49</v>
      </c>
      <c r="F38" s="191">
        <v>2203.6</v>
      </c>
      <c r="G38" s="152">
        <f t="shared" si="0"/>
        <v>1967.03</v>
      </c>
      <c r="H38" s="152">
        <f t="shared" si="1"/>
        <v>1117.49</v>
      </c>
      <c r="I38" s="152">
        <f t="shared" si="2"/>
        <v>2580</v>
      </c>
      <c r="J38" s="153">
        <f t="shared" si="3"/>
        <v>1.3087454921296833</v>
      </c>
      <c r="K38" s="160" t="s">
        <v>347</v>
      </c>
      <c r="L38" s="158" t="s">
        <v>348</v>
      </c>
      <c r="M38" s="161" t="s">
        <v>349</v>
      </c>
    </row>
    <row r="39" spans="1:13" ht="16.5" thickTop="1" thickBot="1" x14ac:dyDescent="0.3">
      <c r="A39" s="210" t="s">
        <v>350</v>
      </c>
      <c r="B39" s="211"/>
      <c r="C39" s="211"/>
      <c r="D39" s="211"/>
      <c r="E39" s="211"/>
      <c r="F39" s="211"/>
      <c r="G39" s="211"/>
      <c r="H39" s="211"/>
      <c r="I39" s="211"/>
      <c r="J39" s="212"/>
    </row>
    <row r="40" spans="1:13" ht="16.5" thickTop="1" thickBot="1" x14ac:dyDescent="0.3">
      <c r="A40" s="147">
        <v>32</v>
      </c>
      <c r="B40" s="154" t="s">
        <v>351</v>
      </c>
      <c r="C40" s="146" t="s">
        <v>5</v>
      </c>
      <c r="D40" s="191">
        <v>89.9</v>
      </c>
      <c r="E40" s="191">
        <v>119.9</v>
      </c>
      <c r="F40" s="191">
        <v>120</v>
      </c>
      <c r="G40" s="152">
        <f t="shared" ref="G40" si="8">AVERAGE(D40:F40)</f>
        <v>109.93333333333334</v>
      </c>
      <c r="H40" s="152">
        <f t="shared" ref="H40" si="9">MIN(D40:F40)</f>
        <v>89.9</v>
      </c>
      <c r="I40" s="152">
        <f t="shared" ref="I40" si="10">MAX(D40:F40)</f>
        <v>120</v>
      </c>
      <c r="J40" s="153">
        <f t="shared" ref="J40" si="11">(I40/H40)-1</f>
        <v>0.33481646273637367</v>
      </c>
      <c r="K40" t="s">
        <v>352</v>
      </c>
      <c r="L40" t="s">
        <v>353</v>
      </c>
      <c r="M40" t="s">
        <v>354</v>
      </c>
    </row>
    <row r="41" spans="1:13" ht="15.75" thickTop="1" x14ac:dyDescent="0.25"/>
  </sheetData>
  <mergeCells count="17">
    <mergeCell ref="A37:J37"/>
    <mergeCell ref="A39:J39"/>
    <mergeCell ref="K10:K11"/>
    <mergeCell ref="L10:L11"/>
    <mergeCell ref="M10:M11"/>
    <mergeCell ref="A22:J22"/>
    <mergeCell ref="A25:J25"/>
    <mergeCell ref="A27:J27"/>
    <mergeCell ref="A6:J7"/>
    <mergeCell ref="A8:J9"/>
    <mergeCell ref="A10:A11"/>
    <mergeCell ref="B10:B11"/>
    <mergeCell ref="C10:C11"/>
    <mergeCell ref="G10:G11"/>
    <mergeCell ref="H10:H11"/>
    <mergeCell ref="I10:I11"/>
    <mergeCell ref="J10:J1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F1597-F67C-4849-819C-425632F8E97D}">
  <dimension ref="A5:N13"/>
  <sheetViews>
    <sheetView workbookViewId="0">
      <selection activeCell="A6" sqref="A6:Q12"/>
    </sheetView>
  </sheetViews>
  <sheetFormatPr defaultRowHeight="15" x14ac:dyDescent="0.25"/>
  <cols>
    <col min="1" max="1" width="5.140625" bestFit="1" customWidth="1"/>
    <col min="2" max="2" width="57.42578125" bestFit="1" customWidth="1"/>
    <col min="3" max="3" width="21.140625" bestFit="1" customWidth="1"/>
    <col min="4" max="6" width="12.5703125" bestFit="1" customWidth="1"/>
    <col min="7" max="7" width="10.7109375" bestFit="1" customWidth="1"/>
    <col min="8" max="8" width="12" bestFit="1" customWidth="1"/>
    <col min="9" max="9" width="11.28515625" bestFit="1" customWidth="1"/>
  </cols>
  <sheetData>
    <row r="5" spans="1:14" ht="15.75" thickBot="1" x14ac:dyDescent="0.3"/>
    <row r="6" spans="1:14" ht="15.75" thickTop="1" x14ac:dyDescent="0.25">
      <c r="A6" s="197" t="s">
        <v>308</v>
      </c>
      <c r="B6" s="198"/>
      <c r="C6" s="198"/>
      <c r="D6" s="198"/>
      <c r="E6" s="198"/>
      <c r="F6" s="198"/>
      <c r="G6" s="198"/>
      <c r="H6" s="198"/>
      <c r="I6" s="198"/>
      <c r="J6" s="199"/>
    </row>
    <row r="7" spans="1:14" ht="15.75" thickBot="1" x14ac:dyDescent="0.3">
      <c r="A7" s="200"/>
      <c r="B7" s="201"/>
      <c r="C7" s="201"/>
      <c r="D7" s="201"/>
      <c r="E7" s="201"/>
      <c r="F7" s="201"/>
      <c r="G7" s="201"/>
      <c r="H7" s="201"/>
      <c r="I7" s="201"/>
      <c r="J7" s="202"/>
    </row>
    <row r="8" spans="1:14" ht="15.75" thickTop="1" x14ac:dyDescent="0.25">
      <c r="A8" s="203" t="s">
        <v>309</v>
      </c>
      <c r="B8" s="204"/>
      <c r="C8" s="204"/>
      <c r="D8" s="204"/>
      <c r="E8" s="204"/>
      <c r="F8" s="204"/>
      <c r="G8" s="204"/>
      <c r="H8" s="204"/>
      <c r="I8" s="204"/>
      <c r="J8" s="205"/>
    </row>
    <row r="9" spans="1:14" ht="15.75" thickBot="1" x14ac:dyDescent="0.3">
      <c r="A9" s="206"/>
      <c r="B9" s="207"/>
      <c r="C9" s="207"/>
      <c r="D9" s="207"/>
      <c r="E9" s="207"/>
      <c r="F9" s="207"/>
      <c r="G9" s="207"/>
      <c r="H9" s="207"/>
      <c r="I9" s="207"/>
      <c r="J9" s="208"/>
    </row>
    <row r="10" spans="1:14" ht="16.5" thickTop="1" thickBot="1" x14ac:dyDescent="0.3">
      <c r="A10" s="196" t="s">
        <v>148</v>
      </c>
      <c r="B10" s="195" t="s">
        <v>355</v>
      </c>
      <c r="C10" s="196" t="s">
        <v>151</v>
      </c>
      <c r="D10" s="147" t="s">
        <v>152</v>
      </c>
      <c r="E10" s="147" t="s">
        <v>153</v>
      </c>
      <c r="F10" s="147" t="s">
        <v>154</v>
      </c>
      <c r="G10" s="196" t="s">
        <v>155</v>
      </c>
      <c r="H10" s="196" t="s">
        <v>156</v>
      </c>
      <c r="I10" s="196" t="s">
        <v>157</v>
      </c>
      <c r="J10" s="209" t="s">
        <v>158</v>
      </c>
      <c r="K10" s="194" t="s">
        <v>356</v>
      </c>
      <c r="L10" s="194" t="s">
        <v>310</v>
      </c>
      <c r="M10" s="194" t="s">
        <v>311</v>
      </c>
      <c r="N10" s="194" t="s">
        <v>312</v>
      </c>
    </row>
    <row r="11" spans="1:14" ht="16.5" thickTop="1" thickBot="1" x14ac:dyDescent="0.3">
      <c r="A11" s="196"/>
      <c r="B11" s="196"/>
      <c r="C11" s="196"/>
      <c r="D11" s="147" t="s">
        <v>162</v>
      </c>
      <c r="E11" s="147" t="s">
        <v>163</v>
      </c>
      <c r="F11" s="147" t="s">
        <v>164</v>
      </c>
      <c r="G11" s="196"/>
      <c r="H11" s="196"/>
      <c r="I11" s="196"/>
      <c r="J11" s="209"/>
      <c r="K11" s="194"/>
      <c r="L11" s="194"/>
      <c r="M11" s="194"/>
      <c r="N11" s="194"/>
    </row>
    <row r="12" spans="1:14" ht="16.5" thickTop="1" thickBot="1" x14ac:dyDescent="0.3">
      <c r="A12" s="147">
        <v>1</v>
      </c>
      <c r="B12" s="192" t="s">
        <v>364</v>
      </c>
      <c r="C12" s="162" t="s">
        <v>357</v>
      </c>
      <c r="D12" s="157">
        <v>2800</v>
      </c>
      <c r="E12" s="151">
        <v>2000</v>
      </c>
      <c r="F12" s="151">
        <v>5000</v>
      </c>
      <c r="G12" s="152">
        <f>AVERAGE(D12:F12)</f>
        <v>3266.6666666666665</v>
      </c>
      <c r="H12" s="152">
        <f>MIN(D12:F12)</f>
        <v>2000</v>
      </c>
      <c r="I12" s="152">
        <f>MAX(D12:F12)</f>
        <v>5000</v>
      </c>
      <c r="J12" s="153">
        <f>(I12/H12)-1</f>
        <v>1.5</v>
      </c>
      <c r="K12" s="163">
        <f>D12</f>
        <v>2800</v>
      </c>
      <c r="L12" s="160" t="s">
        <v>358</v>
      </c>
      <c r="M12" s="160" t="s">
        <v>359</v>
      </c>
      <c r="N12" s="158" t="s">
        <v>333</v>
      </c>
    </row>
    <row r="13" spans="1:14" ht="15.75" thickTop="1" x14ac:dyDescent="0.25"/>
  </sheetData>
  <mergeCells count="13">
    <mergeCell ref="K10:K11"/>
    <mergeCell ref="L10:L11"/>
    <mergeCell ref="M10:M11"/>
    <mergeCell ref="N10:N11"/>
    <mergeCell ref="A6:J7"/>
    <mergeCell ref="A8:J9"/>
    <mergeCell ref="A10:A11"/>
    <mergeCell ref="B10:B11"/>
    <mergeCell ref="C10:C11"/>
    <mergeCell ref="G10:G11"/>
    <mergeCell ref="H10:H11"/>
    <mergeCell ref="I10:I11"/>
    <mergeCell ref="J10:J1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150A0-2030-45BB-8DBA-278B99AACF29}">
  <dimension ref="A6:L16"/>
  <sheetViews>
    <sheetView workbookViewId="0">
      <selection activeCell="C9" sqref="C9"/>
    </sheetView>
  </sheetViews>
  <sheetFormatPr defaultRowHeight="15" x14ac:dyDescent="0.25"/>
  <cols>
    <col min="1" max="1" width="19.28515625" bestFit="1" customWidth="1"/>
    <col min="2" max="3" width="71.5703125" bestFit="1" customWidth="1"/>
    <col min="4" max="5" width="108.5703125" bestFit="1" customWidth="1"/>
    <col min="6" max="6" width="79.42578125" bestFit="1" customWidth="1"/>
    <col min="7" max="7" width="44.7109375" bestFit="1" customWidth="1"/>
    <col min="8" max="8" width="50.140625" bestFit="1" customWidth="1"/>
    <col min="9" max="9" width="89.85546875" bestFit="1" customWidth="1"/>
    <col min="10" max="10" width="105.7109375" bestFit="1" customWidth="1"/>
    <col min="11" max="11" width="34.140625" bestFit="1" customWidth="1"/>
    <col min="12" max="12" width="29.140625" bestFit="1" customWidth="1"/>
  </cols>
  <sheetData>
    <row r="6" spans="1:12" x14ac:dyDescent="0.25">
      <c r="A6" s="158" t="s">
        <v>362</v>
      </c>
      <c r="B6" s="158" t="s">
        <v>366</v>
      </c>
      <c r="C6" s="158" t="s">
        <v>367</v>
      </c>
      <c r="D6" s="158" t="s">
        <v>368</v>
      </c>
    </row>
    <row r="7" spans="1:12" x14ac:dyDescent="0.25">
      <c r="A7" s="158" t="s">
        <v>364</v>
      </c>
      <c r="B7" s="158" t="s">
        <v>12</v>
      </c>
      <c r="C7" s="158">
        <v>1040</v>
      </c>
      <c r="D7" s="158" t="s">
        <v>360</v>
      </c>
      <c r="E7" s="158"/>
      <c r="F7" s="158"/>
      <c r="G7" s="158"/>
      <c r="H7" s="158"/>
      <c r="I7" s="158"/>
      <c r="J7" s="158"/>
      <c r="K7" s="158"/>
      <c r="L7" s="158"/>
    </row>
    <row r="8" spans="1:12" x14ac:dyDescent="0.25">
      <c r="A8" s="158" t="s">
        <v>364</v>
      </c>
      <c r="B8" s="158" t="s">
        <v>13</v>
      </c>
      <c r="C8" s="158">
        <v>1</v>
      </c>
      <c r="D8" s="158" t="s">
        <v>361</v>
      </c>
    </row>
    <row r="9" spans="1:12" x14ac:dyDescent="0.25">
      <c r="A9" s="158" t="s">
        <v>364</v>
      </c>
      <c r="B9" s="158" t="s">
        <v>363</v>
      </c>
      <c r="C9" s="158">
        <v>1180</v>
      </c>
      <c r="D9" s="158" t="s">
        <v>365</v>
      </c>
    </row>
    <row r="10" spans="1:12" x14ac:dyDescent="0.25">
      <c r="A10" s="158" t="s">
        <v>364</v>
      </c>
      <c r="B10" s="158" t="s">
        <v>14</v>
      </c>
      <c r="C10" s="158">
        <v>2</v>
      </c>
      <c r="D10" s="158" t="s">
        <v>416</v>
      </c>
    </row>
    <row r="11" spans="1:12" x14ac:dyDescent="0.25">
      <c r="A11" s="158" t="s">
        <v>364</v>
      </c>
      <c r="B11" s="158" t="s">
        <v>15</v>
      </c>
      <c r="C11" s="158">
        <v>3366</v>
      </c>
      <c r="D11" s="158" t="s">
        <v>365</v>
      </c>
    </row>
    <row r="12" spans="1:12" x14ac:dyDescent="0.25">
      <c r="A12" s="158" t="s">
        <v>364</v>
      </c>
      <c r="B12" s="158" t="s">
        <v>16</v>
      </c>
      <c r="C12" s="158">
        <v>200</v>
      </c>
      <c r="D12" s="158" t="s">
        <v>417</v>
      </c>
    </row>
    <row r="13" spans="1:12" x14ac:dyDescent="0.25">
      <c r="A13" s="158" t="s">
        <v>364</v>
      </c>
      <c r="B13" s="158" t="s">
        <v>321</v>
      </c>
      <c r="C13" s="158">
        <v>1680</v>
      </c>
      <c r="D13" s="158" t="s">
        <v>420</v>
      </c>
    </row>
    <row r="14" spans="1:12" x14ac:dyDescent="0.25">
      <c r="A14" s="158" t="s">
        <v>364</v>
      </c>
      <c r="B14" s="158" t="s">
        <v>18</v>
      </c>
      <c r="C14" s="158">
        <v>6579</v>
      </c>
      <c r="D14" s="158" t="s">
        <v>365</v>
      </c>
    </row>
    <row r="15" spans="1:12" x14ac:dyDescent="0.25">
      <c r="A15" s="158" t="s">
        <v>364</v>
      </c>
      <c r="B15" s="158" t="s">
        <v>19</v>
      </c>
      <c r="C15" s="158">
        <f>2*'Kits;Mesas e cadeiras'!C7</f>
        <v>2080</v>
      </c>
      <c r="D15" s="158" t="s">
        <v>418</v>
      </c>
    </row>
    <row r="16" spans="1:12" x14ac:dyDescent="0.25">
      <c r="A16" s="158" t="s">
        <v>364</v>
      </c>
      <c r="B16" s="158" t="s">
        <v>20</v>
      </c>
      <c r="C16" s="158">
        <f>8*'Kits;Mesas e cadeiras'!C7</f>
        <v>8320</v>
      </c>
      <c r="D16" s="158" t="s">
        <v>419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Z999"/>
  <sheetViews>
    <sheetView topLeftCell="A11" workbookViewId="0">
      <selection activeCell="F16" sqref="F16"/>
    </sheetView>
  </sheetViews>
  <sheetFormatPr defaultColWidth="14.42578125" defaultRowHeight="15" customHeight="1" x14ac:dyDescent="0.25"/>
  <cols>
    <col min="3" max="3" width="73" customWidth="1"/>
    <col min="4" max="4" width="31.7109375" customWidth="1"/>
    <col min="5" max="5" width="34.5703125" customWidth="1"/>
    <col min="6" max="6" width="31.140625" bestFit="1" customWidth="1"/>
    <col min="7" max="7" width="41" customWidth="1"/>
    <col min="8" max="8" width="111.5703125" customWidth="1"/>
    <col min="9" max="9" width="127.7109375" customWidth="1"/>
    <col min="10" max="10" width="114.7109375" customWidth="1"/>
    <col min="11" max="11" width="43.5703125" customWidth="1"/>
    <col min="12" max="26" width="8" customWidth="1"/>
  </cols>
  <sheetData>
    <row r="7" spans="1:25" x14ac:dyDescent="0.25">
      <c r="G7" s="1"/>
    </row>
    <row r="8" spans="1:25" x14ac:dyDescent="0.25">
      <c r="G8" s="2"/>
    </row>
    <row r="9" spans="1:25" x14ac:dyDescent="0.25">
      <c r="G9" s="2"/>
    </row>
    <row r="11" spans="1:25" ht="53.25" customHeight="1" x14ac:dyDescent="0.25">
      <c r="A11" s="164" t="s">
        <v>0</v>
      </c>
      <c r="B11" s="174"/>
      <c r="C11" s="174"/>
      <c r="D11" s="174"/>
      <c r="E11" s="174"/>
      <c r="F11" s="174"/>
      <c r="G11" s="144"/>
      <c r="H11" s="144"/>
      <c r="I11" s="14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25.5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</row>
    <row r="13" spans="1:25" ht="51" customHeight="1" x14ac:dyDescent="0.25">
      <c r="A13" s="5" t="s">
        <v>7</v>
      </c>
      <c r="B13" s="5">
        <v>1</v>
      </c>
      <c r="C13" s="5" t="s">
        <v>370</v>
      </c>
      <c r="D13" s="6" t="s">
        <v>371</v>
      </c>
      <c r="E13" s="7" t="s">
        <v>8</v>
      </c>
      <c r="F13" s="8">
        <f>'Quadro de Preços 1 (3)'!H30</f>
        <v>50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5" ht="63.75" customHeight="1" x14ac:dyDescent="0.25">
      <c r="A14" s="5" t="s">
        <v>7</v>
      </c>
      <c r="B14" s="5">
        <v>2</v>
      </c>
      <c r="C14" s="5" t="s">
        <v>370</v>
      </c>
      <c r="D14" s="6" t="s">
        <v>372</v>
      </c>
      <c r="E14" s="7" t="s">
        <v>8</v>
      </c>
      <c r="F14" s="8">
        <f>'Quadro de Preços 1 (3)'!H31</f>
        <v>37.94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5" ht="51" customHeight="1" x14ac:dyDescent="0.25">
      <c r="A15" s="5" t="s">
        <v>7</v>
      </c>
      <c r="B15" s="5">
        <v>3</v>
      </c>
      <c r="C15" s="5" t="s">
        <v>370</v>
      </c>
      <c r="D15" s="6" t="s">
        <v>373</v>
      </c>
      <c r="E15" s="7" t="s">
        <v>8</v>
      </c>
      <c r="F15" s="8">
        <f>'Quadro de Preços 1 (3)'!H34</f>
        <v>21.73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5" ht="51" customHeight="1" x14ac:dyDescent="0.25">
      <c r="A16" s="5" t="s">
        <v>7</v>
      </c>
      <c r="B16" s="5">
        <v>4</v>
      </c>
      <c r="C16" s="5" t="s">
        <v>370</v>
      </c>
      <c r="D16" s="6" t="s">
        <v>342</v>
      </c>
      <c r="E16" s="7" t="s">
        <v>8</v>
      </c>
      <c r="F16" s="8">
        <f>'Quadro de Preços 1 (3)'!H32</f>
        <v>17.98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36" x14ac:dyDescent="0.25">
      <c r="A17" s="5" t="s">
        <v>7</v>
      </c>
      <c r="B17" s="5">
        <v>5</v>
      </c>
      <c r="C17" s="5" t="s">
        <v>370</v>
      </c>
      <c r="D17" s="6" t="s">
        <v>374</v>
      </c>
      <c r="E17" s="7" t="s">
        <v>8</v>
      </c>
      <c r="F17" s="8">
        <f>'Quadro de Preços 1 (3)'!H33</f>
        <v>26.84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38.25" customHeight="1" x14ac:dyDescent="0.25">
      <c r="A18" s="215" t="s">
        <v>386</v>
      </c>
      <c r="B18" s="216"/>
      <c r="C18" s="216"/>
      <c r="D18" s="216"/>
      <c r="E18" s="216"/>
      <c r="F18" s="21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89.25" customHeight="1" x14ac:dyDescent="0.25">
      <c r="A19" s="5" t="s">
        <v>7</v>
      </c>
      <c r="B19" s="5">
        <v>7</v>
      </c>
      <c r="C19" s="5" t="s">
        <v>370</v>
      </c>
      <c r="D19" s="5" t="s">
        <v>375</v>
      </c>
      <c r="E19" s="7" t="s">
        <v>5</v>
      </c>
      <c r="F19" s="8">
        <f>[1]Verba_Diagnóstico!G16</f>
        <v>96.91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76.5" customHeight="1" x14ac:dyDescent="0.25">
      <c r="A20" s="5" t="s">
        <v>7</v>
      </c>
      <c r="B20" s="5">
        <v>8</v>
      </c>
      <c r="C20" s="5" t="s">
        <v>370</v>
      </c>
      <c r="D20" s="9" t="s">
        <v>345</v>
      </c>
      <c r="E20" s="7" t="s">
        <v>376</v>
      </c>
      <c r="F20" s="8">
        <f>'Quadro de Preços 1 (3)'!H38</f>
        <v>1117.49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38.25" customHeight="1" x14ac:dyDescent="0.25">
      <c r="A21" s="10" t="s">
        <v>10</v>
      </c>
      <c r="B21" s="5">
        <v>9</v>
      </c>
      <c r="C21" s="5" t="s">
        <v>370</v>
      </c>
      <c r="D21" s="11" t="s">
        <v>393</v>
      </c>
      <c r="E21" s="7" t="s">
        <v>8</v>
      </c>
      <c r="F21" s="8">
        <f>'Quadro de Preços 1 (3)'!H28</f>
        <v>12.6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38.25" customHeight="1" x14ac:dyDescent="0.25">
      <c r="A22" s="10" t="s">
        <v>10</v>
      </c>
      <c r="B22" s="5">
        <v>10</v>
      </c>
      <c r="C22" s="5" t="s">
        <v>370</v>
      </c>
      <c r="D22" s="11" t="s">
        <v>394</v>
      </c>
      <c r="E22" s="7" t="s">
        <v>8</v>
      </c>
      <c r="F22" s="8">
        <f>'Quadro de Preços 1 (3)'!H29</f>
        <v>25.79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51" customHeight="1" x14ac:dyDescent="0.25">
      <c r="A23" s="5" t="s">
        <v>11</v>
      </c>
      <c r="B23" s="5">
        <v>11</v>
      </c>
      <c r="C23" s="5" t="s">
        <v>370</v>
      </c>
      <c r="D23" s="5" t="s">
        <v>395</v>
      </c>
      <c r="E23" s="7" t="s">
        <v>9</v>
      </c>
      <c r="F23" s="8">
        <f>'Quadro de Preços 1 (3)'!H40</f>
        <v>89.9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38.25" customHeight="1" x14ac:dyDescent="0.25">
      <c r="A24" s="5" t="s">
        <v>11</v>
      </c>
      <c r="B24" s="5">
        <v>12</v>
      </c>
      <c r="C24" s="5" t="s">
        <v>370</v>
      </c>
      <c r="D24" s="12" t="s">
        <v>12</v>
      </c>
      <c r="E24" s="7" t="s">
        <v>5</v>
      </c>
      <c r="F24" s="8">
        <f>'Quadro de Preços 1 (3)'!H12</f>
        <v>3.47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38.25" customHeight="1" x14ac:dyDescent="0.25">
      <c r="A25" s="5" t="s">
        <v>11</v>
      </c>
      <c r="B25" s="5">
        <v>13</v>
      </c>
      <c r="C25" s="5" t="s">
        <v>370</v>
      </c>
      <c r="D25" s="5" t="s">
        <v>13</v>
      </c>
      <c r="E25" s="7" t="s">
        <v>5</v>
      </c>
      <c r="F25" s="8">
        <f>'Quadro de Preços 1 (3)'!H13</f>
        <v>180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38.25" customHeight="1" x14ac:dyDescent="0.25">
      <c r="A26" s="5" t="s">
        <v>11</v>
      </c>
      <c r="B26" s="5">
        <v>14</v>
      </c>
      <c r="C26" s="5" t="s">
        <v>370</v>
      </c>
      <c r="D26" s="12" t="s">
        <v>377</v>
      </c>
      <c r="E26" s="7" t="s">
        <v>5</v>
      </c>
      <c r="F26" s="8">
        <f>'Quadro de Preços 1 (3)'!H14</f>
        <v>1.21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38.25" customHeight="1" x14ac:dyDescent="0.25">
      <c r="A27" s="5" t="s">
        <v>11</v>
      </c>
      <c r="B27" s="5">
        <v>15</v>
      </c>
      <c r="C27" s="5" t="s">
        <v>370</v>
      </c>
      <c r="D27" s="12" t="s">
        <v>14</v>
      </c>
      <c r="E27" s="7" t="s">
        <v>5</v>
      </c>
      <c r="F27" s="8">
        <f>'Quadro de Preços 1 (3)'!H15</f>
        <v>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38.25" customHeight="1" x14ac:dyDescent="0.25">
      <c r="A28" s="5" t="s">
        <v>11</v>
      </c>
      <c r="B28" s="5">
        <v>16</v>
      </c>
      <c r="C28" s="5" t="s">
        <v>370</v>
      </c>
      <c r="D28" s="12" t="s">
        <v>15</v>
      </c>
      <c r="E28" s="7" t="s">
        <v>5</v>
      </c>
      <c r="F28" s="8">
        <f>'Quadro de Preços 1 (3)'!H16</f>
        <v>0.24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38.25" customHeight="1" x14ac:dyDescent="0.25">
      <c r="A29" s="5" t="s">
        <v>11</v>
      </c>
      <c r="B29" s="5">
        <v>17</v>
      </c>
      <c r="C29" s="5" t="s">
        <v>370</v>
      </c>
      <c r="D29" s="13" t="s">
        <v>16</v>
      </c>
      <c r="E29" s="7" t="s">
        <v>5</v>
      </c>
      <c r="F29" s="8">
        <f>'Quadro de Preços 1 (3)'!H17</f>
        <v>1.5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38.25" customHeight="1" x14ac:dyDescent="0.25">
      <c r="A30" s="5" t="s">
        <v>11</v>
      </c>
      <c r="B30" s="5">
        <v>18</v>
      </c>
      <c r="C30" s="5" t="s">
        <v>370</v>
      </c>
      <c r="D30" s="13" t="s">
        <v>17</v>
      </c>
      <c r="E30" s="7" t="s">
        <v>5</v>
      </c>
      <c r="F30" s="8">
        <f>'Quadro de Preços 1 (3)'!H18</f>
        <v>0.4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38.25" customHeight="1" x14ac:dyDescent="0.25">
      <c r="A31" s="5" t="s">
        <v>11</v>
      </c>
      <c r="B31" s="5">
        <v>19</v>
      </c>
      <c r="C31" s="5" t="s">
        <v>370</v>
      </c>
      <c r="D31" s="12" t="s">
        <v>18</v>
      </c>
      <c r="E31" s="7" t="s">
        <v>5</v>
      </c>
      <c r="F31" s="8">
        <f>'Quadro de Preços 1 (3)'!H19</f>
        <v>0.13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38.25" customHeight="1" x14ac:dyDescent="0.25">
      <c r="A32" s="5" t="s">
        <v>11</v>
      </c>
      <c r="B32" s="5">
        <v>20</v>
      </c>
      <c r="C32" s="5" t="s">
        <v>370</v>
      </c>
      <c r="D32" s="13" t="s">
        <v>19</v>
      </c>
      <c r="E32" s="7" t="s">
        <v>5</v>
      </c>
      <c r="F32" s="8">
        <f>'Quadro de Preços 1 (3)'!H20</f>
        <v>0.44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38.25" customHeight="1" x14ac:dyDescent="0.25">
      <c r="A33" s="5" t="s">
        <v>11</v>
      </c>
      <c r="B33" s="5">
        <v>21</v>
      </c>
      <c r="C33" s="5" t="s">
        <v>370</v>
      </c>
      <c r="D33" s="13" t="s">
        <v>20</v>
      </c>
      <c r="E33" s="7" t="s">
        <v>5</v>
      </c>
      <c r="F33" s="8">
        <f>'Quadro de Preços 1 (3)'!H21</f>
        <v>0.36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38.25" customHeight="1" x14ac:dyDescent="0.25">
      <c r="A34" s="5" t="s">
        <v>11</v>
      </c>
      <c r="B34" s="5">
        <v>22</v>
      </c>
      <c r="C34" s="5" t="s">
        <v>370</v>
      </c>
      <c r="D34" s="165" t="s">
        <v>21</v>
      </c>
      <c r="E34" s="7" t="s">
        <v>5</v>
      </c>
      <c r="F34" s="8">
        <f>'Quadro de Preços 1'!I10</f>
        <v>4.4400000000000004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38.25" customHeight="1" x14ac:dyDescent="0.25">
      <c r="A35" s="5" t="s">
        <v>11</v>
      </c>
      <c r="B35" s="5">
        <v>23</v>
      </c>
      <c r="C35" s="5" t="s">
        <v>370</v>
      </c>
      <c r="D35" s="165" t="s">
        <v>174</v>
      </c>
      <c r="E35" s="7" t="s">
        <v>5</v>
      </c>
      <c r="F35" s="8">
        <f>'Quadro de Preços 1'!I12</f>
        <v>0.61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49.5" customHeight="1" x14ac:dyDescent="0.25">
      <c r="A36" s="5" t="s">
        <v>11</v>
      </c>
      <c r="B36" s="5">
        <v>24</v>
      </c>
      <c r="C36" s="5" t="s">
        <v>370</v>
      </c>
      <c r="D36" s="165" t="s">
        <v>199</v>
      </c>
      <c r="E36" s="7" t="s">
        <v>5</v>
      </c>
      <c r="F36" s="8">
        <f>'Quadro de Preços 1'!I18</f>
        <v>10.1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38.25" customHeight="1" x14ac:dyDescent="0.25">
      <c r="A37" s="5" t="s">
        <v>11</v>
      </c>
      <c r="B37" s="5">
        <v>25</v>
      </c>
      <c r="C37" s="5" t="s">
        <v>370</v>
      </c>
      <c r="D37" s="166" t="s">
        <v>378</v>
      </c>
      <c r="E37" s="7" t="s">
        <v>5</v>
      </c>
      <c r="F37" s="8">
        <f>'Quadro de Preços 1'!I11</f>
        <v>1.31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60" customHeight="1" x14ac:dyDescent="0.25">
      <c r="A38" s="5" t="s">
        <v>11</v>
      </c>
      <c r="B38" s="5">
        <v>26</v>
      </c>
      <c r="C38" s="5" t="s">
        <v>370</v>
      </c>
      <c r="D38" s="167" t="s">
        <v>379</v>
      </c>
      <c r="E38" s="7" t="s">
        <v>5</v>
      </c>
      <c r="F38" s="8">
        <f>'[1]Kit lanche'!E15</f>
        <v>5.88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76.5" customHeight="1" x14ac:dyDescent="0.25">
      <c r="A39" s="5" t="s">
        <v>11</v>
      </c>
      <c r="B39" s="5">
        <v>27</v>
      </c>
      <c r="C39" s="5" t="s">
        <v>370</v>
      </c>
      <c r="D39" s="5" t="s">
        <v>380</v>
      </c>
      <c r="E39" s="7" t="s">
        <v>5</v>
      </c>
      <c r="F39" s="14">
        <f>'Quadro de Preços 1 (3)'!H24</f>
        <v>4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38.25" customHeight="1" x14ac:dyDescent="0.25">
      <c r="A40" s="5" t="s">
        <v>11</v>
      </c>
      <c r="B40" s="5">
        <v>28</v>
      </c>
      <c r="C40" s="5" t="s">
        <v>370</v>
      </c>
      <c r="D40" s="5" t="s">
        <v>381</v>
      </c>
      <c r="E40" s="7" t="s">
        <v>5</v>
      </c>
      <c r="F40" s="14">
        <f>'Quadro de Preços 1 (3)'!H23</f>
        <v>12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38.25" customHeight="1" x14ac:dyDescent="0.25">
      <c r="A41" s="5" t="s">
        <v>11</v>
      </c>
      <c r="B41" s="5">
        <v>29</v>
      </c>
      <c r="C41" s="5" t="s">
        <v>370</v>
      </c>
      <c r="D41" s="166" t="s">
        <v>23</v>
      </c>
      <c r="E41" s="7" t="s">
        <v>5</v>
      </c>
      <c r="F41" s="8">
        <f>'Quadro de Preços 1'!I13</f>
        <v>5.71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38.25" customHeight="1" x14ac:dyDescent="0.25">
      <c r="A42" s="5" t="s">
        <v>11</v>
      </c>
      <c r="B42" s="5">
        <v>30</v>
      </c>
      <c r="C42" s="5" t="s">
        <v>370</v>
      </c>
      <c r="D42" s="166" t="s">
        <v>24</v>
      </c>
      <c r="E42" s="7" t="s">
        <v>5</v>
      </c>
      <c r="F42" s="168">
        <f>'Quadro de Preços 1'!I14</f>
        <v>25.38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38.25" customHeight="1" x14ac:dyDescent="0.25">
      <c r="A43" s="5" t="s">
        <v>11</v>
      </c>
      <c r="B43" s="5">
        <v>31</v>
      </c>
      <c r="C43" s="5" t="s">
        <v>370</v>
      </c>
      <c r="D43" s="166" t="s">
        <v>382</v>
      </c>
      <c r="E43" s="7" t="s">
        <v>5</v>
      </c>
      <c r="F43" s="168">
        <f>'Quadro de Preços 1'!I41</f>
        <v>11.52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63.75" customHeight="1" x14ac:dyDescent="0.25">
      <c r="A44" s="5" t="s">
        <v>11</v>
      </c>
      <c r="B44" s="5">
        <v>32</v>
      </c>
      <c r="C44" s="5" t="s">
        <v>370</v>
      </c>
      <c r="D44" s="166" t="s">
        <v>186</v>
      </c>
      <c r="E44" s="7" t="s">
        <v>5</v>
      </c>
      <c r="F44" s="8">
        <f>'Quadro de Preços 1'!I15</f>
        <v>0.25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51" customHeight="1" x14ac:dyDescent="0.25">
      <c r="A45" s="5" t="s">
        <v>11</v>
      </c>
      <c r="B45" s="5">
        <v>33</v>
      </c>
      <c r="C45" s="5" t="s">
        <v>370</v>
      </c>
      <c r="D45" s="166" t="s">
        <v>191</v>
      </c>
      <c r="E45" s="7" t="s">
        <v>5</v>
      </c>
      <c r="F45" s="8">
        <f>'Quadro de Preços 1'!I16</f>
        <v>0.51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51" customHeight="1" x14ac:dyDescent="0.25">
      <c r="A46" s="5" t="s">
        <v>11</v>
      </c>
      <c r="B46" s="5">
        <v>34</v>
      </c>
      <c r="C46" s="5" t="s">
        <v>370</v>
      </c>
      <c r="D46" s="166" t="s">
        <v>195</v>
      </c>
      <c r="E46" s="7" t="s">
        <v>5</v>
      </c>
      <c r="F46" s="8">
        <f>'Quadro de Preços 1'!I17</f>
        <v>2.39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89.25" customHeight="1" x14ac:dyDescent="0.25">
      <c r="A47" s="5" t="s">
        <v>11</v>
      </c>
      <c r="B47" s="5">
        <v>35</v>
      </c>
      <c r="C47" s="5" t="s">
        <v>370</v>
      </c>
      <c r="D47" s="166" t="s">
        <v>203</v>
      </c>
      <c r="E47" s="7" t="s">
        <v>5</v>
      </c>
      <c r="F47" s="8">
        <f>'Quadro de Preços 1'!I19</f>
        <v>0.53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76.5" customHeight="1" x14ac:dyDescent="0.25">
      <c r="A48" s="5" t="s">
        <v>11</v>
      </c>
      <c r="B48" s="5">
        <v>36</v>
      </c>
      <c r="C48" s="5" t="s">
        <v>370</v>
      </c>
      <c r="D48" s="166" t="s">
        <v>206</v>
      </c>
      <c r="E48" s="7" t="s">
        <v>5</v>
      </c>
      <c r="F48" s="8">
        <f>'Quadro de Preços 1'!I20</f>
        <v>1.58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51" customHeight="1" x14ac:dyDescent="0.25">
      <c r="A49" s="5" t="s">
        <v>11</v>
      </c>
      <c r="B49" s="5">
        <v>37</v>
      </c>
      <c r="C49" s="5" t="s">
        <v>370</v>
      </c>
      <c r="D49" s="166" t="s">
        <v>272</v>
      </c>
      <c r="E49" s="12" t="s">
        <v>25</v>
      </c>
      <c r="F49" s="8">
        <f>'Quadro de Preços 1'!I37</f>
        <v>6.07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38.25" customHeight="1" x14ac:dyDescent="0.25">
      <c r="A50" s="5" t="s">
        <v>11</v>
      </c>
      <c r="B50" s="5">
        <v>38</v>
      </c>
      <c r="C50" s="5" t="s">
        <v>370</v>
      </c>
      <c r="D50" s="166" t="s">
        <v>209</v>
      </c>
      <c r="E50" s="7" t="s">
        <v>5</v>
      </c>
      <c r="F50" s="8">
        <f>'Quadro de Preços 1'!I21</f>
        <v>0.66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38.25" customHeight="1" x14ac:dyDescent="0.25">
      <c r="A51" s="5" t="s">
        <v>11</v>
      </c>
      <c r="B51" s="5">
        <v>39</v>
      </c>
      <c r="C51" s="5" t="s">
        <v>370</v>
      </c>
      <c r="D51" s="166" t="s">
        <v>383</v>
      </c>
      <c r="E51" s="12" t="s">
        <v>26</v>
      </c>
      <c r="F51" s="8">
        <f>'Quadro de Preços 1'!I22</f>
        <v>78.05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51" customHeight="1" x14ac:dyDescent="0.25">
      <c r="A52" s="5" t="s">
        <v>11</v>
      </c>
      <c r="B52" s="5">
        <v>40</v>
      </c>
      <c r="C52" s="5" t="s">
        <v>370</v>
      </c>
      <c r="D52" s="166" t="s">
        <v>219</v>
      </c>
      <c r="E52" s="7" t="s">
        <v>5</v>
      </c>
      <c r="F52" s="8">
        <f>'Quadro de Preços 1'!I23</f>
        <v>1.54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38.25" customHeight="1" x14ac:dyDescent="0.25">
      <c r="A53" s="5" t="s">
        <v>11</v>
      </c>
      <c r="B53" s="5">
        <v>41</v>
      </c>
      <c r="C53" s="5" t="s">
        <v>370</v>
      </c>
      <c r="D53" s="166" t="s">
        <v>384</v>
      </c>
      <c r="E53" s="7" t="s">
        <v>5</v>
      </c>
      <c r="F53" s="8">
        <f>'Quadro de Preços 1'!I24</f>
        <v>1.06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38.25" customHeight="1" x14ac:dyDescent="0.25">
      <c r="A54" s="5" t="s">
        <v>11</v>
      </c>
      <c r="B54" s="5">
        <v>42</v>
      </c>
      <c r="C54" s="5" t="s">
        <v>370</v>
      </c>
      <c r="D54" s="166" t="s">
        <v>385</v>
      </c>
      <c r="E54" s="7" t="s">
        <v>5</v>
      </c>
      <c r="F54" s="8">
        <f>'Quadro de Preços 1'!I25</f>
        <v>0.2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38.25" customHeight="1" x14ac:dyDescent="0.25">
      <c r="A55" s="5" t="s">
        <v>11</v>
      </c>
      <c r="B55" s="5">
        <v>43</v>
      </c>
      <c r="C55" s="169" t="s">
        <v>370</v>
      </c>
      <c r="D55" s="170" t="s">
        <v>386</v>
      </c>
      <c r="E55" s="171" t="s">
        <v>5</v>
      </c>
      <c r="F55" s="172">
        <v>10.9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38.25" customHeight="1" x14ac:dyDescent="0.25">
      <c r="A56" s="5" t="s">
        <v>11</v>
      </c>
      <c r="B56" s="5">
        <v>44</v>
      </c>
      <c r="C56" s="5" t="s">
        <v>370</v>
      </c>
      <c r="D56" s="166" t="s">
        <v>228</v>
      </c>
      <c r="E56" s="7" t="s">
        <v>5</v>
      </c>
      <c r="F56" s="8">
        <f>'Quadro de Preços 1'!I26</f>
        <v>1.72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51" customHeight="1" x14ac:dyDescent="0.25">
      <c r="A57" s="5" t="s">
        <v>11</v>
      </c>
      <c r="B57" s="5">
        <v>45</v>
      </c>
      <c r="C57" s="5" t="s">
        <v>370</v>
      </c>
      <c r="D57" s="166" t="s">
        <v>232</v>
      </c>
      <c r="E57" s="7" t="s">
        <v>5</v>
      </c>
      <c r="F57" s="8">
        <f>'Quadro de Preços 1'!I27</f>
        <v>3.15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51" customHeight="1" x14ac:dyDescent="0.25">
      <c r="A58" s="5" t="s">
        <v>11</v>
      </c>
      <c r="B58" s="5">
        <v>46</v>
      </c>
      <c r="C58" s="5" t="s">
        <v>370</v>
      </c>
      <c r="D58" s="166" t="s">
        <v>236</v>
      </c>
      <c r="E58" s="7" t="s">
        <v>5</v>
      </c>
      <c r="F58" s="8">
        <f>'Quadro de Preços 1'!I28</f>
        <v>6.69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63.75" customHeight="1" x14ac:dyDescent="0.25">
      <c r="A59" s="5" t="s">
        <v>11</v>
      </c>
      <c r="B59" s="5">
        <v>47</v>
      </c>
      <c r="C59" s="5" t="s">
        <v>370</v>
      </c>
      <c r="D59" s="166" t="s">
        <v>239</v>
      </c>
      <c r="E59" s="12" t="s">
        <v>26</v>
      </c>
      <c r="F59" s="8">
        <f>'Quadro de Preços 1'!I29</f>
        <v>3.38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38.25" customHeight="1" x14ac:dyDescent="0.25">
      <c r="A60" s="5" t="s">
        <v>11</v>
      </c>
      <c r="B60" s="5">
        <v>48</v>
      </c>
      <c r="C60" s="5" t="s">
        <v>370</v>
      </c>
      <c r="D60" s="166" t="s">
        <v>243</v>
      </c>
      <c r="E60" s="7" t="s">
        <v>5</v>
      </c>
      <c r="F60" s="8">
        <f>'Quadro de Preços 1'!I30</f>
        <v>0.2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38.25" customHeight="1" x14ac:dyDescent="0.25">
      <c r="A61" s="5" t="s">
        <v>11</v>
      </c>
      <c r="B61" s="5">
        <v>49</v>
      </c>
      <c r="C61" s="170"/>
      <c r="D61" s="170" t="s">
        <v>386</v>
      </c>
      <c r="E61" s="173"/>
      <c r="F61" s="17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55.5" customHeight="1" x14ac:dyDescent="0.25">
      <c r="A62" s="5" t="s">
        <v>11</v>
      </c>
      <c r="B62" s="5">
        <v>50</v>
      </c>
      <c r="C62" s="5" t="s">
        <v>370</v>
      </c>
      <c r="D62" s="166" t="s">
        <v>260</v>
      </c>
      <c r="E62" s="7" t="s">
        <v>387</v>
      </c>
      <c r="F62" s="8">
        <f>'Quadro de Preços 1'!I34</f>
        <v>61.16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71.25" customHeight="1" x14ac:dyDescent="0.25">
      <c r="A63" s="5" t="s">
        <v>11</v>
      </c>
      <c r="B63" s="5">
        <v>51</v>
      </c>
      <c r="C63" s="5" t="s">
        <v>370</v>
      </c>
      <c r="D63" s="166" t="s">
        <v>255</v>
      </c>
      <c r="E63" s="7" t="s">
        <v>5</v>
      </c>
      <c r="F63" s="8">
        <f>'Quadro de Preços 1'!I33</f>
        <v>10.35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89.25" customHeight="1" x14ac:dyDescent="0.25">
      <c r="A64" s="5" t="s">
        <v>11</v>
      </c>
      <c r="B64" s="5">
        <v>52</v>
      </c>
      <c r="C64" s="5" t="s">
        <v>370</v>
      </c>
      <c r="D64" s="166" t="s">
        <v>268</v>
      </c>
      <c r="E64" s="7" t="s">
        <v>5</v>
      </c>
      <c r="F64" s="8">
        <f>'Quadro de Preços 1'!I36</f>
        <v>4.42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6" ht="63.75" customHeight="1" x14ac:dyDescent="0.25">
      <c r="A65" s="5" t="s">
        <v>11</v>
      </c>
      <c r="B65" s="5">
        <v>53</v>
      </c>
      <c r="C65" s="5" t="s">
        <v>370</v>
      </c>
      <c r="D65" s="166" t="s">
        <v>388</v>
      </c>
      <c r="E65" s="7" t="s">
        <v>5</v>
      </c>
      <c r="F65" s="8">
        <f>'Quadro de Preços 1'!I35</f>
        <v>17.670000000000002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6" ht="38.25" customHeight="1" x14ac:dyDescent="0.25">
      <c r="A66" s="5" t="s">
        <v>11</v>
      </c>
      <c r="B66" s="5">
        <v>54</v>
      </c>
      <c r="C66" s="5" t="s">
        <v>370</v>
      </c>
      <c r="D66" s="166" t="s">
        <v>247</v>
      </c>
      <c r="E66" s="7" t="s">
        <v>389</v>
      </c>
      <c r="F66" s="8">
        <f>'Quadro de Preços 1'!I31</f>
        <v>18.88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6" ht="38.25" customHeight="1" x14ac:dyDescent="0.25">
      <c r="A67" s="5" t="s">
        <v>11</v>
      </c>
      <c r="B67" s="5">
        <v>55</v>
      </c>
      <c r="C67" s="5" t="s">
        <v>370</v>
      </c>
      <c r="D67" s="166" t="s">
        <v>390</v>
      </c>
      <c r="E67" s="7" t="s">
        <v>5</v>
      </c>
      <c r="F67" s="8">
        <f>'Quadro de Preços 1'!I38</f>
        <v>10.31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6" ht="38.25" customHeight="1" x14ac:dyDescent="0.25">
      <c r="A68" s="5" t="s">
        <v>11</v>
      </c>
      <c r="B68" s="5">
        <v>56</v>
      </c>
      <c r="C68" s="5" t="s">
        <v>370</v>
      </c>
      <c r="D68" s="166" t="s">
        <v>391</v>
      </c>
      <c r="E68" s="12" t="s">
        <v>25</v>
      </c>
      <c r="F68" s="8">
        <f>'Quadro de Preços 1'!I39</f>
        <v>16.18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6" ht="51" customHeight="1" x14ac:dyDescent="0.25">
      <c r="A69" s="5" t="s">
        <v>11</v>
      </c>
      <c r="B69" s="5">
        <v>57</v>
      </c>
      <c r="C69" s="5" t="s">
        <v>370</v>
      </c>
      <c r="D69" s="166" t="s">
        <v>284</v>
      </c>
      <c r="E69" s="7" t="s">
        <v>5</v>
      </c>
      <c r="F69" s="8">
        <f>'Quadro de Preços 1'!I40</f>
        <v>7.01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6" ht="63.75" customHeight="1" x14ac:dyDescent="0.25">
      <c r="A70" s="5" t="s">
        <v>11</v>
      </c>
      <c r="B70" s="5">
        <v>58</v>
      </c>
      <c r="C70" s="5" t="s">
        <v>370</v>
      </c>
      <c r="D70" s="166" t="s">
        <v>392</v>
      </c>
      <c r="E70" s="7" t="s">
        <v>5</v>
      </c>
      <c r="F70" s="8">
        <f>'Quadro de Preços 1'!I32</f>
        <v>1.77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6" ht="114.75" customHeight="1" x14ac:dyDescent="0.25">
      <c r="A71" s="5" t="s">
        <v>7</v>
      </c>
      <c r="B71" s="5">
        <v>59</v>
      </c>
      <c r="C71" s="5" t="s">
        <v>370</v>
      </c>
      <c r="D71" s="5" t="s">
        <v>332</v>
      </c>
      <c r="E71" s="7" t="s">
        <v>9</v>
      </c>
      <c r="F71" s="8">
        <f>'Quadro de Preços 1 (3)'!H26</f>
        <v>1200</v>
      </c>
      <c r="G71" s="15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6" ht="63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51" customHeight="1" x14ac:dyDescent="0.25">
      <c r="A73" s="17"/>
      <c r="C73" s="16"/>
      <c r="D73" s="16"/>
      <c r="E73" s="16"/>
      <c r="F73" s="16"/>
      <c r="G73" s="16"/>
      <c r="H73" s="16"/>
      <c r="I73" s="16"/>
      <c r="J73" s="1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/>
    <row r="75" spans="1:26" ht="15.75" customHeight="1" x14ac:dyDescent="0.25">
      <c r="A75" s="17"/>
    </row>
    <row r="76" spans="1:26" ht="15.75" customHeight="1" x14ac:dyDescent="0.25">
      <c r="A76" s="17"/>
      <c r="C76" s="16"/>
    </row>
    <row r="77" spans="1:26" ht="15.75" customHeight="1" x14ac:dyDescent="0.25">
      <c r="A77" s="17"/>
      <c r="C77" s="16"/>
    </row>
    <row r="78" spans="1:26" ht="15.75" customHeight="1" x14ac:dyDescent="0.25">
      <c r="A78" s="18"/>
      <c r="B78" s="19"/>
      <c r="C78" s="20"/>
      <c r="D78" s="19"/>
      <c r="E78" s="19"/>
    </row>
    <row r="79" spans="1:26" ht="15.75" customHeight="1" x14ac:dyDescent="0.25">
      <c r="A79" s="213"/>
      <c r="B79" s="214"/>
      <c r="C79" s="214"/>
      <c r="D79" s="19"/>
      <c r="E79" s="19"/>
    </row>
    <row r="80" spans="1:26" ht="15.75" customHeight="1" x14ac:dyDescent="0.25">
      <c r="A80" s="213"/>
      <c r="B80" s="214"/>
      <c r="C80" s="214"/>
      <c r="D80" s="19"/>
      <c r="E80" s="19"/>
    </row>
    <row r="81" spans="1:10" ht="15.75" customHeight="1" x14ac:dyDescent="0.25">
      <c r="A81" s="213"/>
      <c r="B81" s="214"/>
      <c r="C81" s="214"/>
      <c r="D81" s="19"/>
      <c r="E81" s="19"/>
    </row>
    <row r="82" spans="1:10" ht="15.75" customHeight="1" x14ac:dyDescent="0.25">
      <c r="B82" s="16"/>
      <c r="C82" s="16"/>
    </row>
    <row r="83" spans="1:10" ht="15.75" customHeight="1" x14ac:dyDescent="0.25">
      <c r="B83" s="16"/>
      <c r="C83" s="16"/>
    </row>
    <row r="84" spans="1:10" ht="15.75" customHeight="1" x14ac:dyDescent="0.25">
      <c r="B84" s="16"/>
      <c r="C84" s="16"/>
    </row>
    <row r="85" spans="1:10" ht="15.7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</row>
    <row r="86" spans="1:10" ht="15.7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</row>
    <row r="87" spans="1:10" ht="15.7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</row>
    <row r="88" spans="1:10" ht="15.7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</row>
    <row r="89" spans="1:10" ht="15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</row>
    <row r="90" spans="1:10" ht="15.7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</row>
    <row r="91" spans="1:10" ht="15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</row>
    <row r="92" spans="1:10" ht="15.7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</row>
    <row r="93" spans="1:10" ht="15.7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  <row r="94" spans="1:10" ht="15.7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</row>
    <row r="95" spans="1:10" ht="15.7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</row>
    <row r="96" spans="1:10" ht="15.7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</row>
    <row r="97" spans="1:10" ht="15.7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</row>
    <row r="98" spans="1:10" ht="15.7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</row>
    <row r="99" spans="1:10" ht="15.7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</row>
    <row r="100" spans="1:10" ht="15.7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1:10" ht="15.75" customHeight="1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1:10" ht="15.75" customHeight="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1:10" ht="15.75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1:10" ht="15.7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1:10" ht="15.7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</row>
    <row r="106" spans="1:10" ht="15.75" customHeight="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1:10" ht="15.7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1:10" ht="15.7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1:10" ht="15.75" customHeight="1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1:10" ht="15.75" customHeight="1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1:10" ht="15.75" customHeight="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</row>
    <row r="112" spans="1:10" ht="15.75" customHeight="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</row>
    <row r="113" spans="1:10" ht="15.75" customHeight="1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</row>
    <row r="114" spans="1:10" ht="15.75" customHeight="1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</row>
    <row r="115" spans="1:10" ht="15.75" customHeight="1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</row>
    <row r="116" spans="1:10" ht="15.75" customHeight="1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</row>
    <row r="117" spans="1:10" ht="15.75" customHeight="1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</row>
    <row r="118" spans="1:10" ht="15.75" customHeight="1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</row>
    <row r="119" spans="1:10" ht="15.75" customHeight="1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</row>
    <row r="120" spans="1:10" ht="15.75" customHeight="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</row>
    <row r="121" spans="1:10" ht="15.75" customHeight="1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</row>
    <row r="122" spans="1:10" ht="15.75" customHeight="1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</row>
    <row r="123" spans="1:10" ht="15.75" customHeight="1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</row>
    <row r="124" spans="1:10" ht="15.75" customHeight="1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</row>
    <row r="125" spans="1:10" ht="15.75" customHeight="1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</row>
    <row r="126" spans="1:10" ht="15.75" customHeight="1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</row>
    <row r="127" spans="1:10" ht="15.75" customHeight="1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</row>
    <row r="128" spans="1:10" ht="15.75" customHeight="1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</row>
    <row r="129" spans="1:10" ht="15.75" customHeight="1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</row>
    <row r="130" spans="1:10" ht="15.75" customHeight="1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</row>
    <row r="131" spans="1:10" ht="15.75" customHeight="1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</row>
    <row r="132" spans="1:10" ht="15.75" customHeight="1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</row>
    <row r="133" spans="1:10" ht="15.75" customHeight="1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</row>
    <row r="134" spans="1:10" ht="15.75" customHeight="1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</row>
    <row r="135" spans="1:10" ht="15.75" customHeight="1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</row>
    <row r="136" spans="1:10" ht="15.75" customHeight="1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</row>
    <row r="137" spans="1:10" ht="15.75" customHeight="1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</row>
    <row r="138" spans="1:10" ht="15.75" customHeight="1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</row>
    <row r="139" spans="1:10" ht="15.75" customHeight="1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</row>
    <row r="140" spans="1:10" ht="15.75" customHeight="1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</row>
    <row r="141" spans="1:10" ht="15.75" customHeight="1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</row>
    <row r="142" spans="1:10" ht="15.75" customHeight="1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</row>
    <row r="143" spans="1:10" ht="15.75" customHeight="1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</row>
    <row r="144" spans="1:10" ht="15.75" customHeight="1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</row>
    <row r="145" spans="1:10" ht="15.75" customHeight="1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</row>
    <row r="146" spans="1:10" ht="15.75" customHeight="1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</row>
    <row r="147" spans="1:10" ht="15.75" customHeight="1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</row>
    <row r="148" spans="1:10" ht="15.75" customHeight="1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</row>
    <row r="149" spans="1:10" ht="15.75" customHeight="1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</row>
    <row r="150" spans="1:10" ht="15.75" customHeight="1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</row>
    <row r="151" spans="1:10" ht="15.75" customHeight="1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</row>
    <row r="152" spans="1:10" ht="15.75" customHeight="1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</row>
    <row r="153" spans="1:10" ht="15.75" customHeight="1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</row>
    <row r="154" spans="1:10" ht="15.75" customHeight="1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</row>
    <row r="155" spans="1:10" ht="15.75" customHeight="1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</row>
    <row r="156" spans="1:10" ht="15.75" customHeight="1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</row>
    <row r="157" spans="1:10" ht="15.75" customHeight="1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</row>
    <row r="158" spans="1:10" ht="15.75" customHeight="1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</row>
    <row r="159" spans="1:10" ht="15.75" customHeight="1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</row>
    <row r="160" spans="1:10" ht="15.75" customHeight="1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</row>
    <row r="161" spans="1:10" ht="15.75" customHeight="1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</row>
    <row r="162" spans="1:10" ht="15.75" customHeight="1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</row>
    <row r="163" spans="1:10" ht="15.75" customHeight="1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</row>
    <row r="164" spans="1:10" ht="15.75" customHeight="1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</row>
    <row r="165" spans="1:10" ht="15.75" customHeight="1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</row>
    <row r="166" spans="1:10" ht="15.75" customHeight="1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</row>
    <row r="167" spans="1:10" ht="15.75" customHeight="1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</row>
    <row r="168" spans="1:10" ht="15.75" customHeight="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</row>
    <row r="169" spans="1:10" ht="15.75" customHeight="1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</row>
    <row r="170" spans="1:10" ht="15.75" customHeight="1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</row>
    <row r="171" spans="1:10" ht="15.75" customHeight="1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</row>
    <row r="172" spans="1:10" ht="15.75" customHeight="1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</row>
    <row r="173" spans="1:10" ht="15.75" customHeight="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</row>
    <row r="174" spans="1:10" ht="15.75" customHeight="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</row>
    <row r="175" spans="1:10" ht="15.75" customHeight="1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</row>
    <row r="176" spans="1:10" ht="15.75" customHeight="1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</row>
    <row r="177" spans="1:10" ht="15.75" customHeight="1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</row>
    <row r="178" spans="1:10" ht="15.75" customHeight="1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</row>
    <row r="179" spans="1:10" ht="15.75" customHeight="1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</row>
    <row r="180" spans="1:10" ht="15.75" customHeight="1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</row>
    <row r="181" spans="1:10" ht="15.75" customHeight="1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</row>
    <row r="182" spans="1:10" ht="15.75" customHeight="1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</row>
    <row r="183" spans="1:10" ht="15.75" customHeight="1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</row>
    <row r="184" spans="1:10" ht="15.75" customHeight="1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</row>
    <row r="185" spans="1:10" ht="15.75" customHeight="1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</row>
    <row r="186" spans="1:10" ht="15.75" customHeight="1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</row>
    <row r="187" spans="1:10" ht="15.75" customHeight="1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</row>
    <row r="188" spans="1:10" ht="15.75" customHeight="1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</row>
    <row r="189" spans="1:10" ht="15.75" customHeight="1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</row>
    <row r="190" spans="1:10" ht="15.75" customHeight="1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</row>
    <row r="191" spans="1:10" ht="15.75" customHeight="1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</row>
    <row r="192" spans="1:10" ht="15.75" customHeight="1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</row>
    <row r="193" spans="1:10" ht="15.75" customHeight="1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</row>
    <row r="194" spans="1:10" ht="15.75" customHeight="1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</row>
    <row r="195" spans="1:10" ht="15.75" customHeight="1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</row>
    <row r="196" spans="1:10" ht="15.75" customHeight="1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</row>
    <row r="197" spans="1:10" ht="15.75" customHeight="1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</row>
    <row r="198" spans="1:10" ht="15.75" customHeight="1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</row>
    <row r="199" spans="1:10" ht="15.75" customHeight="1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</row>
    <row r="200" spans="1:10" ht="15.75" customHeight="1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</row>
    <row r="201" spans="1:10" ht="15.75" customHeight="1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</row>
    <row r="202" spans="1:10" ht="15.75" customHeight="1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</row>
    <row r="203" spans="1:10" ht="15.75" customHeight="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</row>
    <row r="204" spans="1:10" ht="15.75" customHeight="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</row>
    <row r="205" spans="1:10" ht="15.75" customHeight="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</row>
    <row r="206" spans="1:10" ht="15.75" customHeight="1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</row>
    <row r="207" spans="1:10" ht="15.75" customHeight="1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</row>
    <row r="208" spans="1:10" ht="15.75" customHeight="1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</row>
    <row r="209" spans="1:10" ht="15.75" customHeight="1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</row>
    <row r="210" spans="1:10" ht="15.75" customHeight="1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</row>
    <row r="211" spans="1:10" ht="15.75" customHeight="1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</row>
    <row r="212" spans="1:10" ht="15.75" customHeight="1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</row>
    <row r="213" spans="1:10" ht="15.75" customHeight="1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</row>
    <row r="214" spans="1:10" ht="15.75" customHeight="1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</row>
    <row r="215" spans="1:10" ht="15.75" customHeight="1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</row>
    <row r="216" spans="1:10" ht="15.75" customHeight="1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</row>
    <row r="217" spans="1:10" ht="15.75" customHeight="1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</row>
    <row r="218" spans="1:10" ht="15.75" customHeight="1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</row>
    <row r="219" spans="1:10" ht="15.75" customHeight="1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</row>
    <row r="220" spans="1:10" ht="15.75" customHeight="1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</row>
    <row r="221" spans="1:10" ht="15.75" customHeight="1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</row>
    <row r="222" spans="1:10" ht="15.75" customHeight="1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</row>
    <row r="223" spans="1:10" ht="15.75" customHeight="1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</row>
    <row r="224" spans="1:10" ht="15.75" customHeight="1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</row>
    <row r="225" spans="1:10" ht="15.75" customHeight="1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</row>
    <row r="226" spans="1:10" ht="15.75" customHeight="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</row>
    <row r="227" spans="1:10" ht="15.75" customHeight="1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</row>
    <row r="228" spans="1:10" ht="15.75" customHeight="1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</row>
    <row r="229" spans="1:10" ht="15.75" customHeight="1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</row>
    <row r="230" spans="1:10" ht="15.75" customHeight="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</row>
    <row r="231" spans="1:10" ht="15.75" customHeight="1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</row>
    <row r="232" spans="1:10" ht="15.75" customHeight="1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</row>
    <row r="233" spans="1:10" ht="15.75" customHeight="1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</row>
    <row r="234" spans="1:10" ht="15.75" customHeight="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</row>
    <row r="235" spans="1:10" ht="15.75" customHeight="1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</row>
    <row r="236" spans="1:10" ht="15.75" customHeight="1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</row>
    <row r="237" spans="1:10" ht="15.75" customHeight="1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</row>
    <row r="238" spans="1:10" ht="15.75" customHeight="1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</row>
    <row r="239" spans="1:10" ht="15.75" customHeight="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</row>
    <row r="240" spans="1:10" ht="15.75" customHeight="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</row>
    <row r="241" spans="1:10" ht="15.75" customHeight="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</row>
    <row r="242" spans="1:10" ht="15.75" customHeight="1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</row>
    <row r="243" spans="1:10" ht="15.75" customHeight="1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</row>
    <row r="244" spans="1:10" ht="15.75" customHeight="1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</row>
    <row r="245" spans="1:10" ht="15.75" customHeight="1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</row>
    <row r="246" spans="1:10" ht="15.75" customHeight="1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</row>
    <row r="247" spans="1:10" ht="15.75" customHeight="1" x14ac:dyDescent="0.25">
      <c r="A247" s="16"/>
      <c r="B247" s="16"/>
      <c r="C247" s="16"/>
      <c r="D247" s="16"/>
      <c r="E247" s="16"/>
      <c r="F247" s="16"/>
      <c r="G247" s="16"/>
      <c r="H247" s="16"/>
      <c r="I247" s="16"/>
      <c r="J247" s="16"/>
    </row>
    <row r="248" spans="1:10" ht="15.75" customHeight="1" x14ac:dyDescent="0.25">
      <c r="A248" s="16"/>
      <c r="B248" s="16"/>
      <c r="C248" s="16"/>
      <c r="D248" s="16"/>
      <c r="E248" s="16"/>
      <c r="F248" s="16"/>
      <c r="G248" s="16"/>
      <c r="H248" s="16"/>
      <c r="I248" s="16"/>
      <c r="J248" s="16"/>
    </row>
    <row r="249" spans="1:10" ht="15.75" customHeight="1" x14ac:dyDescent="0.25">
      <c r="A249" s="16"/>
      <c r="B249" s="16"/>
      <c r="C249" s="16"/>
      <c r="D249" s="16"/>
      <c r="E249" s="16"/>
      <c r="F249" s="16"/>
      <c r="G249" s="16"/>
      <c r="H249" s="16"/>
      <c r="I249" s="16"/>
      <c r="J249" s="16"/>
    </row>
    <row r="250" spans="1:10" ht="15.75" customHeight="1" x14ac:dyDescent="0.25">
      <c r="A250" s="16"/>
      <c r="B250" s="16"/>
      <c r="C250" s="16"/>
      <c r="D250" s="16"/>
      <c r="E250" s="16"/>
      <c r="F250" s="16"/>
      <c r="G250" s="16"/>
      <c r="H250" s="16"/>
      <c r="I250" s="16"/>
      <c r="J250" s="16"/>
    </row>
    <row r="251" spans="1:10" ht="15.75" customHeight="1" x14ac:dyDescent="0.25">
      <c r="A251" s="16"/>
      <c r="B251" s="16"/>
      <c r="C251" s="16"/>
      <c r="D251" s="16"/>
      <c r="E251" s="16"/>
      <c r="F251" s="16"/>
      <c r="G251" s="16"/>
      <c r="H251" s="16"/>
      <c r="I251" s="16"/>
      <c r="J251" s="16"/>
    </row>
    <row r="252" spans="1:10" ht="15.75" customHeight="1" x14ac:dyDescent="0.25">
      <c r="A252" s="16"/>
      <c r="B252" s="16"/>
      <c r="C252" s="16"/>
      <c r="D252" s="16"/>
      <c r="E252" s="16"/>
      <c r="F252" s="16"/>
      <c r="G252" s="16"/>
      <c r="H252" s="16"/>
      <c r="I252" s="16"/>
      <c r="J252" s="16"/>
    </row>
    <row r="253" spans="1:10" ht="15.75" customHeight="1" x14ac:dyDescent="0.25">
      <c r="A253" s="16"/>
      <c r="B253" s="16"/>
      <c r="C253" s="16"/>
      <c r="D253" s="16"/>
      <c r="E253" s="16"/>
      <c r="F253" s="16"/>
      <c r="G253" s="16"/>
      <c r="H253" s="16"/>
      <c r="I253" s="16"/>
      <c r="J253" s="16"/>
    </row>
    <row r="254" spans="1:10" ht="15.75" customHeight="1" x14ac:dyDescent="0.25">
      <c r="A254" s="16"/>
      <c r="B254" s="16"/>
      <c r="C254" s="16"/>
      <c r="D254" s="16"/>
      <c r="E254" s="16"/>
      <c r="F254" s="16"/>
      <c r="G254" s="16"/>
      <c r="H254" s="16"/>
      <c r="I254" s="16"/>
      <c r="J254" s="16"/>
    </row>
    <row r="255" spans="1:10" ht="15.75" customHeight="1" x14ac:dyDescent="0.25">
      <c r="A255" s="16"/>
      <c r="B255" s="16"/>
      <c r="C255" s="16"/>
      <c r="D255" s="16"/>
      <c r="E255" s="16"/>
      <c r="F255" s="16"/>
      <c r="G255" s="16"/>
      <c r="H255" s="16"/>
      <c r="I255" s="16"/>
      <c r="J255" s="16"/>
    </row>
    <row r="256" spans="1:10" ht="15.75" customHeight="1" x14ac:dyDescent="0.25">
      <c r="A256" s="16"/>
      <c r="B256" s="16"/>
      <c r="C256" s="16"/>
      <c r="D256" s="16"/>
      <c r="E256" s="16"/>
      <c r="F256" s="16"/>
      <c r="G256" s="16"/>
      <c r="H256" s="16"/>
      <c r="I256" s="16"/>
      <c r="J256" s="16"/>
    </row>
    <row r="257" spans="1:10" ht="15.75" customHeight="1" x14ac:dyDescent="0.25">
      <c r="A257" s="16"/>
      <c r="B257" s="16"/>
      <c r="C257" s="16"/>
      <c r="D257" s="16"/>
      <c r="E257" s="16"/>
      <c r="F257" s="16"/>
      <c r="G257" s="16"/>
      <c r="H257" s="16"/>
      <c r="I257" s="16"/>
      <c r="J257" s="16"/>
    </row>
    <row r="258" spans="1:10" ht="15.75" customHeight="1" x14ac:dyDescent="0.25">
      <c r="A258" s="16"/>
      <c r="B258" s="16"/>
      <c r="C258" s="16"/>
      <c r="D258" s="16"/>
      <c r="E258" s="16"/>
      <c r="F258" s="16"/>
      <c r="G258" s="16"/>
      <c r="H258" s="16"/>
      <c r="I258" s="16"/>
      <c r="J258" s="16"/>
    </row>
    <row r="259" spans="1:10" ht="15.75" customHeight="1" x14ac:dyDescent="0.25">
      <c r="A259" s="16"/>
      <c r="B259" s="16"/>
      <c r="C259" s="16"/>
      <c r="D259" s="16"/>
      <c r="E259" s="16"/>
      <c r="F259" s="16"/>
      <c r="G259" s="16"/>
      <c r="H259" s="16"/>
      <c r="I259" s="16"/>
      <c r="J259" s="16"/>
    </row>
    <row r="260" spans="1:10" ht="15.75" customHeight="1" x14ac:dyDescent="0.25">
      <c r="A260" s="16"/>
      <c r="B260" s="16"/>
      <c r="C260" s="16"/>
      <c r="D260" s="16"/>
      <c r="E260" s="16"/>
      <c r="F260" s="16"/>
      <c r="G260" s="16"/>
      <c r="H260" s="16"/>
      <c r="I260" s="16"/>
      <c r="J260" s="16"/>
    </row>
    <row r="261" spans="1:10" ht="15.75" customHeight="1" x14ac:dyDescent="0.25">
      <c r="A261" s="16"/>
      <c r="B261" s="16"/>
      <c r="C261" s="16"/>
      <c r="D261" s="16"/>
      <c r="E261" s="16"/>
      <c r="F261" s="16"/>
      <c r="G261" s="16"/>
      <c r="H261" s="16"/>
      <c r="I261" s="16"/>
      <c r="J261" s="16"/>
    </row>
    <row r="262" spans="1:10" ht="15.75" customHeight="1" x14ac:dyDescent="0.25">
      <c r="A262" s="16"/>
      <c r="B262" s="16"/>
      <c r="C262" s="16"/>
      <c r="D262" s="16"/>
      <c r="E262" s="16"/>
      <c r="F262" s="16"/>
      <c r="G262" s="16"/>
      <c r="H262" s="16"/>
      <c r="I262" s="16"/>
      <c r="J262" s="16"/>
    </row>
    <row r="263" spans="1:10" ht="15.75" customHeight="1" x14ac:dyDescent="0.25">
      <c r="A263" s="16"/>
      <c r="B263" s="16"/>
      <c r="C263" s="16"/>
      <c r="D263" s="16"/>
      <c r="E263" s="16"/>
      <c r="F263" s="16"/>
      <c r="G263" s="16"/>
      <c r="H263" s="16"/>
      <c r="I263" s="16"/>
      <c r="J263" s="16"/>
    </row>
    <row r="264" spans="1:10" ht="15.75" customHeight="1" x14ac:dyDescent="0.25">
      <c r="A264" s="16"/>
      <c r="B264" s="16"/>
      <c r="C264" s="16"/>
      <c r="D264" s="16"/>
      <c r="E264" s="16"/>
      <c r="F264" s="16"/>
      <c r="G264" s="16"/>
      <c r="H264" s="16"/>
      <c r="I264" s="16"/>
      <c r="J264" s="16"/>
    </row>
    <row r="265" spans="1:10" ht="15.75" customHeight="1" x14ac:dyDescent="0.25">
      <c r="A265" s="16"/>
      <c r="B265" s="16"/>
      <c r="C265" s="16"/>
      <c r="D265" s="16"/>
      <c r="E265" s="16"/>
      <c r="F265" s="16"/>
      <c r="G265" s="16"/>
      <c r="H265" s="16"/>
      <c r="I265" s="16"/>
      <c r="J265" s="16"/>
    </row>
    <row r="266" spans="1:10" ht="15.75" customHeight="1" x14ac:dyDescent="0.25">
      <c r="A266" s="16"/>
      <c r="B266" s="16"/>
      <c r="C266" s="16"/>
      <c r="D266" s="16"/>
      <c r="E266" s="16"/>
      <c r="F266" s="16"/>
      <c r="G266" s="16"/>
      <c r="H266" s="16"/>
      <c r="I266" s="16"/>
      <c r="J266" s="16"/>
    </row>
    <row r="267" spans="1:10" ht="15.75" customHeight="1" x14ac:dyDescent="0.25">
      <c r="A267" s="16"/>
      <c r="B267" s="16"/>
      <c r="C267" s="16"/>
      <c r="D267" s="16"/>
      <c r="E267" s="16"/>
      <c r="F267" s="16"/>
      <c r="G267" s="16"/>
      <c r="H267" s="16"/>
      <c r="I267" s="16"/>
      <c r="J267" s="16"/>
    </row>
    <row r="268" spans="1:10" ht="15.75" customHeight="1" x14ac:dyDescent="0.25">
      <c r="A268" s="16"/>
      <c r="B268" s="16"/>
      <c r="C268" s="16"/>
      <c r="D268" s="16"/>
      <c r="E268" s="16"/>
      <c r="F268" s="16"/>
      <c r="G268" s="16"/>
      <c r="H268" s="16"/>
      <c r="I268" s="16"/>
      <c r="J268" s="16"/>
    </row>
    <row r="269" spans="1:10" ht="15.75" customHeight="1" x14ac:dyDescent="0.25">
      <c r="A269" s="16"/>
      <c r="B269" s="16"/>
      <c r="C269" s="16"/>
      <c r="D269" s="16"/>
      <c r="E269" s="16"/>
      <c r="F269" s="16"/>
      <c r="G269" s="16"/>
      <c r="H269" s="16"/>
      <c r="I269" s="16"/>
      <c r="J269" s="16"/>
    </row>
    <row r="270" spans="1:10" ht="15.75" customHeight="1" x14ac:dyDescent="0.25">
      <c r="A270" s="16"/>
      <c r="B270" s="16"/>
      <c r="C270" s="16"/>
      <c r="D270" s="16"/>
      <c r="E270" s="16"/>
      <c r="F270" s="16"/>
      <c r="G270" s="16"/>
      <c r="H270" s="16"/>
      <c r="I270" s="16"/>
      <c r="J270" s="16"/>
    </row>
    <row r="271" spans="1:10" ht="15.75" customHeight="1" x14ac:dyDescent="0.25">
      <c r="A271" s="16"/>
      <c r="B271" s="16"/>
      <c r="C271" s="16"/>
      <c r="D271" s="16"/>
      <c r="E271" s="16"/>
      <c r="F271" s="16"/>
      <c r="G271" s="16"/>
      <c r="H271" s="16"/>
      <c r="I271" s="16"/>
      <c r="J271" s="16"/>
    </row>
    <row r="272" spans="1:10" ht="15.75" customHeight="1" x14ac:dyDescent="0.25">
      <c r="A272" s="16"/>
      <c r="B272" s="16"/>
      <c r="C272" s="16"/>
      <c r="D272" s="16"/>
      <c r="E272" s="16"/>
      <c r="F272" s="16"/>
      <c r="G272" s="16"/>
      <c r="H272" s="16"/>
      <c r="I272" s="16"/>
      <c r="J272" s="16"/>
    </row>
    <row r="273" spans="1:10" ht="15.75" customHeight="1" x14ac:dyDescent="0.25">
      <c r="A273" s="16"/>
      <c r="B273" s="16"/>
      <c r="C273" s="16"/>
      <c r="D273" s="16"/>
      <c r="E273" s="16"/>
      <c r="F273" s="16"/>
      <c r="G273" s="16"/>
      <c r="H273" s="16"/>
      <c r="I273" s="16"/>
      <c r="J273" s="16"/>
    </row>
    <row r="274" spans="1:10" ht="15.75" customHeight="1" x14ac:dyDescent="0.25">
      <c r="A274" s="16"/>
      <c r="B274" s="16"/>
      <c r="C274" s="16"/>
      <c r="D274" s="16"/>
      <c r="E274" s="16"/>
      <c r="F274" s="16"/>
      <c r="G274" s="16"/>
      <c r="H274" s="16"/>
      <c r="I274" s="16"/>
      <c r="J274" s="16"/>
    </row>
    <row r="275" spans="1:10" ht="15.75" customHeight="1" x14ac:dyDescent="0.25">
      <c r="A275" s="16"/>
      <c r="B275" s="16"/>
      <c r="C275" s="16"/>
      <c r="D275" s="16"/>
      <c r="E275" s="16"/>
      <c r="F275" s="16"/>
      <c r="G275" s="16"/>
      <c r="H275" s="16"/>
      <c r="I275" s="16"/>
      <c r="J275" s="16"/>
    </row>
    <row r="276" spans="1:10" ht="15.75" customHeight="1" x14ac:dyDescent="0.25">
      <c r="A276" s="16"/>
      <c r="B276" s="16"/>
      <c r="C276" s="16"/>
      <c r="D276" s="16"/>
      <c r="E276" s="16"/>
      <c r="F276" s="16"/>
      <c r="G276" s="16"/>
      <c r="H276" s="16"/>
      <c r="I276" s="16"/>
      <c r="J276" s="16"/>
    </row>
    <row r="277" spans="1:10" ht="15.75" customHeight="1" x14ac:dyDescent="0.25">
      <c r="A277" s="16"/>
      <c r="B277" s="16"/>
      <c r="C277" s="16"/>
      <c r="D277" s="16"/>
      <c r="E277" s="16"/>
      <c r="F277" s="16"/>
      <c r="G277" s="16"/>
      <c r="H277" s="16"/>
      <c r="I277" s="16"/>
      <c r="J277" s="16"/>
    </row>
    <row r="278" spans="1:10" ht="15.75" customHeight="1" x14ac:dyDescent="0.25">
      <c r="A278" s="16"/>
      <c r="B278" s="16"/>
      <c r="C278" s="16"/>
      <c r="D278" s="16"/>
      <c r="E278" s="16"/>
      <c r="F278" s="16"/>
      <c r="G278" s="16"/>
      <c r="H278" s="16"/>
      <c r="I278" s="16"/>
      <c r="J278" s="16"/>
    </row>
    <row r="279" spans="1:10" ht="15.75" customHeight="1" x14ac:dyDescent="0.25">
      <c r="A279" s="16"/>
      <c r="B279" s="16"/>
      <c r="C279" s="16"/>
      <c r="D279" s="16"/>
      <c r="E279" s="16"/>
      <c r="F279" s="16"/>
      <c r="G279" s="16"/>
      <c r="H279" s="16"/>
      <c r="I279" s="16"/>
      <c r="J279" s="16"/>
    </row>
    <row r="280" spans="1:10" ht="15.75" customHeight="1" x14ac:dyDescent="0.25">
      <c r="A280" s="16"/>
      <c r="B280" s="16"/>
      <c r="C280" s="16"/>
      <c r="D280" s="16"/>
      <c r="E280" s="16"/>
      <c r="F280" s="16"/>
      <c r="G280" s="16"/>
      <c r="H280" s="16"/>
      <c r="I280" s="16"/>
      <c r="J280" s="16"/>
    </row>
    <row r="281" spans="1:10" ht="15.75" customHeight="1" x14ac:dyDescent="0.25">
      <c r="A281" s="16"/>
      <c r="B281" s="16"/>
      <c r="C281" s="16"/>
      <c r="D281" s="16"/>
      <c r="E281" s="16"/>
      <c r="F281" s="16"/>
      <c r="G281" s="16"/>
      <c r="H281" s="16"/>
      <c r="I281" s="16"/>
      <c r="J281" s="16"/>
    </row>
    <row r="282" spans="1:10" ht="15.75" customHeight="1" x14ac:dyDescent="0.25">
      <c r="A282" s="16"/>
      <c r="B282" s="16"/>
      <c r="C282" s="16"/>
      <c r="D282" s="16"/>
      <c r="E282" s="16"/>
      <c r="F282" s="16"/>
      <c r="G282" s="16"/>
      <c r="H282" s="16"/>
      <c r="I282" s="16"/>
      <c r="J282" s="16"/>
    </row>
    <row r="283" spans="1:10" ht="15.75" customHeight="1" x14ac:dyDescent="0.25">
      <c r="A283" s="16"/>
      <c r="B283" s="16"/>
      <c r="C283" s="16"/>
      <c r="D283" s="16"/>
      <c r="E283" s="16"/>
      <c r="F283" s="16"/>
      <c r="G283" s="16"/>
      <c r="H283" s="16"/>
      <c r="I283" s="16"/>
      <c r="J283" s="16"/>
    </row>
    <row r="284" spans="1:10" ht="15.75" customHeight="1" x14ac:dyDescent="0.25">
      <c r="A284" s="16"/>
      <c r="B284" s="16"/>
      <c r="C284" s="16"/>
      <c r="D284" s="16"/>
      <c r="E284" s="16"/>
      <c r="F284" s="16"/>
      <c r="G284" s="16"/>
      <c r="H284" s="16"/>
      <c r="I284" s="16"/>
      <c r="J284" s="16"/>
    </row>
    <row r="285" spans="1:10" ht="15.75" customHeight="1" x14ac:dyDescent="0.25">
      <c r="A285" s="16"/>
      <c r="B285" s="16"/>
      <c r="C285" s="16"/>
      <c r="D285" s="16"/>
      <c r="E285" s="16"/>
      <c r="F285" s="16"/>
      <c r="G285" s="16"/>
      <c r="H285" s="16"/>
      <c r="I285" s="16"/>
      <c r="J285" s="16"/>
    </row>
    <row r="286" spans="1:10" ht="15.75" customHeight="1" x14ac:dyDescent="0.25">
      <c r="A286" s="16"/>
      <c r="B286" s="16"/>
      <c r="C286" s="16"/>
      <c r="D286" s="16"/>
      <c r="E286" s="16"/>
      <c r="F286" s="16"/>
      <c r="G286" s="16"/>
      <c r="H286" s="16"/>
      <c r="I286" s="16"/>
      <c r="J286" s="16"/>
    </row>
    <row r="287" spans="1:10" ht="15.75" customHeight="1" x14ac:dyDescent="0.25">
      <c r="A287" s="16"/>
      <c r="B287" s="16"/>
      <c r="C287" s="16"/>
      <c r="D287" s="16"/>
      <c r="E287" s="16"/>
      <c r="F287" s="16"/>
      <c r="G287" s="16"/>
      <c r="H287" s="16"/>
      <c r="I287" s="16"/>
      <c r="J287" s="16"/>
    </row>
    <row r="288" spans="1:10" ht="15.75" customHeight="1" x14ac:dyDescent="0.25">
      <c r="A288" s="16"/>
      <c r="B288" s="16"/>
      <c r="C288" s="16"/>
      <c r="D288" s="16"/>
      <c r="E288" s="16"/>
      <c r="F288" s="16"/>
      <c r="G288" s="16"/>
      <c r="H288" s="16"/>
      <c r="I288" s="16"/>
      <c r="J288" s="16"/>
    </row>
    <row r="289" spans="1:10" ht="15.75" customHeight="1" x14ac:dyDescent="0.25">
      <c r="A289" s="16"/>
      <c r="B289" s="16"/>
      <c r="C289" s="16"/>
      <c r="D289" s="16"/>
      <c r="E289" s="16"/>
      <c r="F289" s="16"/>
      <c r="G289" s="16"/>
      <c r="H289" s="16"/>
      <c r="I289" s="16"/>
      <c r="J289" s="16"/>
    </row>
    <row r="290" spans="1:10" ht="15.75" customHeight="1" x14ac:dyDescent="0.25">
      <c r="A290" s="16"/>
      <c r="B290" s="16"/>
      <c r="C290" s="16"/>
      <c r="D290" s="16"/>
      <c r="E290" s="16"/>
      <c r="F290" s="16"/>
      <c r="G290" s="16"/>
      <c r="H290" s="16"/>
      <c r="I290" s="16"/>
      <c r="J290" s="16"/>
    </row>
    <row r="291" spans="1:10" ht="15.75" customHeight="1" x14ac:dyDescent="0.25">
      <c r="A291" s="16"/>
      <c r="B291" s="16"/>
      <c r="C291" s="16"/>
      <c r="D291" s="16"/>
      <c r="E291" s="16"/>
      <c r="F291" s="16"/>
      <c r="G291" s="16"/>
      <c r="H291" s="16"/>
      <c r="I291" s="16"/>
      <c r="J291" s="16"/>
    </row>
    <row r="292" spans="1:10" ht="15.75" customHeight="1" x14ac:dyDescent="0.25">
      <c r="A292" s="16"/>
      <c r="B292" s="16"/>
      <c r="C292" s="16"/>
      <c r="D292" s="16"/>
      <c r="E292" s="16"/>
      <c r="F292" s="16"/>
      <c r="G292" s="16"/>
      <c r="H292" s="16"/>
      <c r="I292" s="16"/>
      <c r="J292" s="16"/>
    </row>
    <row r="293" spans="1:10" ht="15.75" customHeight="1" x14ac:dyDescent="0.25">
      <c r="A293" s="16"/>
      <c r="B293" s="16"/>
      <c r="C293" s="16"/>
      <c r="D293" s="16"/>
      <c r="E293" s="16"/>
      <c r="F293" s="16"/>
      <c r="G293" s="16"/>
      <c r="H293" s="16"/>
      <c r="I293" s="16"/>
      <c r="J293" s="16"/>
    </row>
    <row r="294" spans="1:10" ht="15.75" customHeight="1" x14ac:dyDescent="0.25">
      <c r="A294" s="16"/>
      <c r="B294" s="16"/>
      <c r="C294" s="16"/>
      <c r="D294" s="16"/>
      <c r="E294" s="16"/>
      <c r="F294" s="16"/>
      <c r="G294" s="16"/>
      <c r="H294" s="16"/>
      <c r="I294" s="16"/>
      <c r="J294" s="16"/>
    </row>
    <row r="295" spans="1:10" ht="15.75" customHeight="1" x14ac:dyDescent="0.25">
      <c r="A295" s="16"/>
      <c r="B295" s="16"/>
      <c r="C295" s="16"/>
      <c r="D295" s="16"/>
      <c r="E295" s="16"/>
      <c r="F295" s="16"/>
      <c r="G295" s="16"/>
      <c r="H295" s="16"/>
      <c r="I295" s="16"/>
      <c r="J295" s="16"/>
    </row>
    <row r="296" spans="1:10" ht="15.75" customHeight="1" x14ac:dyDescent="0.25">
      <c r="A296" s="16"/>
      <c r="B296" s="16"/>
      <c r="C296" s="16"/>
      <c r="D296" s="16"/>
      <c r="E296" s="16"/>
      <c r="F296" s="16"/>
      <c r="G296" s="16"/>
      <c r="H296" s="16"/>
      <c r="I296" s="16"/>
      <c r="J296" s="16"/>
    </row>
    <row r="297" spans="1:10" ht="15.75" customHeight="1" x14ac:dyDescent="0.25">
      <c r="A297" s="16"/>
      <c r="B297" s="16"/>
      <c r="C297" s="16"/>
      <c r="D297" s="16"/>
      <c r="E297" s="16"/>
      <c r="F297" s="16"/>
      <c r="G297" s="16"/>
      <c r="H297" s="16"/>
      <c r="I297" s="16"/>
      <c r="J297" s="16"/>
    </row>
    <row r="298" spans="1:10" ht="15.75" customHeight="1" x14ac:dyDescent="0.25">
      <c r="A298" s="16"/>
      <c r="B298" s="16"/>
      <c r="C298" s="16"/>
      <c r="D298" s="16"/>
      <c r="E298" s="16"/>
      <c r="F298" s="16"/>
      <c r="G298" s="16"/>
      <c r="H298" s="16"/>
      <c r="I298" s="16"/>
      <c r="J298" s="16"/>
    </row>
    <row r="299" spans="1:10" ht="15.75" customHeight="1" x14ac:dyDescent="0.25">
      <c r="A299" s="16"/>
      <c r="B299" s="16"/>
      <c r="C299" s="16"/>
      <c r="D299" s="16"/>
      <c r="E299" s="16"/>
      <c r="F299" s="16"/>
      <c r="G299" s="16"/>
      <c r="H299" s="16"/>
      <c r="I299" s="16"/>
      <c r="J299" s="16"/>
    </row>
    <row r="300" spans="1:10" ht="15.75" customHeight="1" x14ac:dyDescent="0.25">
      <c r="A300" s="16"/>
      <c r="B300" s="16"/>
      <c r="C300" s="16"/>
      <c r="D300" s="16"/>
      <c r="E300" s="16"/>
      <c r="F300" s="16"/>
      <c r="G300" s="16"/>
      <c r="H300" s="16"/>
      <c r="I300" s="16"/>
      <c r="J300" s="16"/>
    </row>
    <row r="301" spans="1:10" ht="15.75" customHeight="1" x14ac:dyDescent="0.25">
      <c r="A301" s="16"/>
      <c r="B301" s="16"/>
      <c r="C301" s="16"/>
      <c r="D301" s="16"/>
      <c r="E301" s="16"/>
      <c r="F301" s="16"/>
      <c r="G301" s="16"/>
      <c r="H301" s="16"/>
      <c r="I301" s="16"/>
      <c r="J301" s="16"/>
    </row>
    <row r="302" spans="1:10" ht="15.75" customHeight="1" x14ac:dyDescent="0.25">
      <c r="A302" s="16"/>
      <c r="B302" s="16"/>
      <c r="C302" s="16"/>
      <c r="D302" s="16"/>
      <c r="E302" s="16"/>
      <c r="F302" s="16"/>
      <c r="G302" s="16"/>
      <c r="H302" s="16"/>
      <c r="I302" s="16"/>
      <c r="J302" s="16"/>
    </row>
    <row r="303" spans="1:10" ht="15.75" customHeight="1" x14ac:dyDescent="0.25">
      <c r="A303" s="16"/>
      <c r="B303" s="16"/>
      <c r="C303" s="16"/>
      <c r="D303" s="16"/>
      <c r="E303" s="16"/>
      <c r="F303" s="16"/>
      <c r="G303" s="16"/>
      <c r="H303" s="16"/>
      <c r="I303" s="16"/>
      <c r="J303" s="16"/>
    </row>
    <row r="304" spans="1:10" ht="15.75" customHeight="1" x14ac:dyDescent="0.25">
      <c r="A304" s="16"/>
      <c r="B304" s="16"/>
      <c r="C304" s="16"/>
      <c r="D304" s="16"/>
      <c r="E304" s="16"/>
      <c r="F304" s="16"/>
      <c r="G304" s="16"/>
      <c r="H304" s="16"/>
      <c r="I304" s="16"/>
      <c r="J304" s="16"/>
    </row>
    <row r="305" spans="1:10" ht="15.75" customHeight="1" x14ac:dyDescent="0.25">
      <c r="A305" s="16"/>
      <c r="B305" s="16"/>
      <c r="C305" s="16"/>
      <c r="D305" s="16"/>
      <c r="E305" s="16"/>
      <c r="F305" s="16"/>
      <c r="G305" s="16"/>
      <c r="H305" s="16"/>
      <c r="I305" s="16"/>
      <c r="J305" s="16"/>
    </row>
    <row r="306" spans="1:10" ht="15.7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</row>
    <row r="307" spans="1:10" ht="15.75" customHeight="1" x14ac:dyDescent="0.25">
      <c r="A307" s="16"/>
      <c r="B307" s="16"/>
      <c r="C307" s="16"/>
      <c r="D307" s="16"/>
      <c r="E307" s="16"/>
      <c r="F307" s="16"/>
      <c r="G307" s="16"/>
      <c r="H307" s="16"/>
      <c r="I307" s="16"/>
      <c r="J307" s="16"/>
    </row>
    <row r="308" spans="1:10" ht="15.75" customHeight="1" x14ac:dyDescent="0.25">
      <c r="A308" s="16"/>
      <c r="B308" s="16"/>
      <c r="C308" s="16"/>
      <c r="D308" s="16"/>
      <c r="E308" s="16"/>
      <c r="F308" s="16"/>
      <c r="G308" s="16"/>
      <c r="H308" s="16"/>
      <c r="I308" s="16"/>
      <c r="J308" s="16"/>
    </row>
    <row r="309" spans="1:10" ht="15.75" customHeight="1" x14ac:dyDescent="0.25">
      <c r="A309" s="16"/>
      <c r="B309" s="16"/>
      <c r="C309" s="16"/>
      <c r="D309" s="16"/>
      <c r="E309" s="16"/>
      <c r="F309" s="16"/>
      <c r="G309" s="16"/>
      <c r="H309" s="16"/>
      <c r="I309" s="16"/>
      <c r="J309" s="16"/>
    </row>
    <row r="310" spans="1:10" ht="15.75" customHeight="1" x14ac:dyDescent="0.25">
      <c r="A310" s="16"/>
      <c r="B310" s="16"/>
      <c r="C310" s="16"/>
      <c r="D310" s="16"/>
      <c r="E310" s="16"/>
      <c r="F310" s="16"/>
      <c r="G310" s="16"/>
      <c r="H310" s="16"/>
      <c r="I310" s="16"/>
      <c r="J310" s="16"/>
    </row>
    <row r="311" spans="1:10" ht="15.75" customHeight="1" x14ac:dyDescent="0.25">
      <c r="A311" s="16"/>
      <c r="B311" s="16"/>
      <c r="C311" s="16"/>
      <c r="D311" s="16"/>
      <c r="E311" s="16"/>
      <c r="F311" s="16"/>
      <c r="G311" s="16"/>
      <c r="H311" s="16"/>
      <c r="I311" s="16"/>
      <c r="J311" s="16"/>
    </row>
    <row r="312" spans="1:10" ht="15.75" customHeight="1" x14ac:dyDescent="0.25">
      <c r="A312" s="16"/>
      <c r="B312" s="16"/>
      <c r="C312" s="16"/>
      <c r="D312" s="16"/>
      <c r="E312" s="16"/>
      <c r="F312" s="16"/>
      <c r="G312" s="16"/>
      <c r="H312" s="16"/>
      <c r="I312" s="16"/>
      <c r="J312" s="16"/>
    </row>
    <row r="313" spans="1:10" ht="15.75" customHeight="1" x14ac:dyDescent="0.25">
      <c r="A313" s="16"/>
      <c r="B313" s="16"/>
      <c r="C313" s="16"/>
      <c r="D313" s="16"/>
      <c r="E313" s="16"/>
      <c r="F313" s="16"/>
      <c r="G313" s="16"/>
      <c r="H313" s="16"/>
      <c r="I313" s="16"/>
      <c r="J313" s="16"/>
    </row>
    <row r="314" spans="1:10" ht="15.75" customHeight="1" x14ac:dyDescent="0.25">
      <c r="A314" s="16"/>
      <c r="B314" s="16"/>
      <c r="C314" s="16"/>
      <c r="D314" s="16"/>
      <c r="E314" s="16"/>
      <c r="F314" s="16"/>
      <c r="G314" s="16"/>
      <c r="H314" s="16"/>
      <c r="I314" s="16"/>
      <c r="J314" s="16"/>
    </row>
    <row r="315" spans="1:10" ht="15.75" customHeight="1" x14ac:dyDescent="0.25">
      <c r="A315" s="16"/>
      <c r="B315" s="16"/>
      <c r="C315" s="16"/>
      <c r="D315" s="16"/>
      <c r="E315" s="16"/>
      <c r="F315" s="16"/>
      <c r="G315" s="16"/>
      <c r="H315" s="16"/>
      <c r="I315" s="16"/>
      <c r="J315" s="16"/>
    </row>
    <row r="316" spans="1:10" ht="15.75" customHeight="1" x14ac:dyDescent="0.25">
      <c r="A316" s="16"/>
      <c r="B316" s="16"/>
      <c r="C316" s="16"/>
      <c r="D316" s="16"/>
      <c r="E316" s="16"/>
      <c r="F316" s="16"/>
      <c r="G316" s="16"/>
      <c r="H316" s="16"/>
      <c r="I316" s="16"/>
      <c r="J316" s="16"/>
    </row>
    <row r="317" spans="1:10" ht="15.75" customHeight="1" x14ac:dyDescent="0.25">
      <c r="A317" s="16"/>
      <c r="B317" s="16"/>
      <c r="C317" s="16"/>
      <c r="D317" s="16"/>
      <c r="E317" s="16"/>
      <c r="F317" s="16"/>
      <c r="G317" s="16"/>
      <c r="H317" s="16"/>
      <c r="I317" s="16"/>
      <c r="J317" s="16"/>
    </row>
    <row r="318" spans="1:10" ht="15.75" customHeight="1" x14ac:dyDescent="0.25">
      <c r="A318" s="16"/>
      <c r="B318" s="16"/>
      <c r="C318" s="16"/>
      <c r="D318" s="16"/>
      <c r="E318" s="16"/>
      <c r="F318" s="16"/>
      <c r="G318" s="16"/>
      <c r="H318" s="16"/>
      <c r="I318" s="16"/>
      <c r="J318" s="16"/>
    </row>
    <row r="319" spans="1:10" ht="15.75" customHeight="1" x14ac:dyDescent="0.25">
      <c r="A319" s="16"/>
      <c r="B319" s="16"/>
      <c r="C319" s="16"/>
      <c r="D319" s="16"/>
      <c r="E319" s="16"/>
      <c r="F319" s="16"/>
      <c r="G319" s="16"/>
      <c r="H319" s="16"/>
      <c r="I319" s="16"/>
      <c r="J319" s="16"/>
    </row>
    <row r="320" spans="1:10" ht="15.75" customHeight="1" x14ac:dyDescent="0.25">
      <c r="A320" s="16"/>
      <c r="B320" s="16"/>
      <c r="C320" s="16"/>
      <c r="D320" s="16"/>
      <c r="E320" s="16"/>
      <c r="F320" s="16"/>
      <c r="G320" s="16"/>
      <c r="H320" s="16"/>
      <c r="I320" s="16"/>
      <c r="J320" s="16"/>
    </row>
    <row r="321" spans="1:10" ht="15.75" customHeight="1" x14ac:dyDescent="0.25">
      <c r="A321" s="16"/>
      <c r="B321" s="16"/>
      <c r="C321" s="16"/>
      <c r="D321" s="16"/>
      <c r="E321" s="16"/>
      <c r="F321" s="16"/>
      <c r="G321" s="16"/>
      <c r="H321" s="16"/>
      <c r="I321" s="16"/>
      <c r="J321" s="16"/>
    </row>
    <row r="322" spans="1:10" ht="15.75" customHeight="1" x14ac:dyDescent="0.25">
      <c r="A322" s="16"/>
      <c r="B322" s="16"/>
      <c r="C322" s="16"/>
      <c r="D322" s="16"/>
      <c r="E322" s="16"/>
      <c r="F322" s="16"/>
      <c r="G322" s="16"/>
      <c r="H322" s="16"/>
      <c r="I322" s="16"/>
      <c r="J322" s="16"/>
    </row>
    <row r="323" spans="1:10" ht="15.75" customHeight="1" x14ac:dyDescent="0.25">
      <c r="A323" s="16"/>
      <c r="B323" s="16"/>
      <c r="C323" s="16"/>
      <c r="D323" s="16"/>
      <c r="E323" s="16"/>
      <c r="F323" s="16"/>
      <c r="G323" s="16"/>
      <c r="H323" s="16"/>
      <c r="I323" s="16"/>
      <c r="J323" s="16"/>
    </row>
    <row r="324" spans="1:10" ht="15.75" customHeight="1" x14ac:dyDescent="0.25">
      <c r="A324" s="16"/>
      <c r="B324" s="16"/>
      <c r="C324" s="16"/>
      <c r="D324" s="16"/>
      <c r="E324" s="16"/>
      <c r="F324" s="16"/>
      <c r="G324" s="16"/>
      <c r="H324" s="16"/>
      <c r="I324" s="16"/>
      <c r="J324" s="16"/>
    </row>
    <row r="325" spans="1:10" ht="15.75" customHeight="1" x14ac:dyDescent="0.25">
      <c r="A325" s="16"/>
      <c r="B325" s="16"/>
      <c r="C325" s="16"/>
      <c r="D325" s="16"/>
      <c r="E325" s="16"/>
      <c r="F325" s="16"/>
      <c r="G325" s="16"/>
      <c r="H325" s="16"/>
      <c r="I325" s="16"/>
      <c r="J325" s="16"/>
    </row>
    <row r="326" spans="1:10" ht="15.75" customHeight="1" x14ac:dyDescent="0.25">
      <c r="A326" s="16"/>
      <c r="B326" s="16"/>
      <c r="C326" s="16"/>
      <c r="D326" s="16"/>
      <c r="E326" s="16"/>
      <c r="F326" s="16"/>
      <c r="G326" s="16"/>
      <c r="H326" s="16"/>
      <c r="I326" s="16"/>
      <c r="J326" s="16"/>
    </row>
    <row r="327" spans="1:10" ht="15.75" customHeight="1" x14ac:dyDescent="0.25">
      <c r="A327" s="16"/>
      <c r="B327" s="16"/>
      <c r="C327" s="16"/>
      <c r="D327" s="16"/>
      <c r="E327" s="16"/>
      <c r="F327" s="16"/>
      <c r="G327" s="16"/>
      <c r="H327" s="16"/>
      <c r="I327" s="16"/>
      <c r="J327" s="16"/>
    </row>
    <row r="328" spans="1:10" ht="15.75" customHeight="1" x14ac:dyDescent="0.25">
      <c r="A328" s="16"/>
      <c r="B328" s="16"/>
      <c r="C328" s="16"/>
      <c r="D328" s="16"/>
      <c r="E328" s="16"/>
      <c r="F328" s="16"/>
      <c r="G328" s="16"/>
      <c r="H328" s="16"/>
      <c r="I328" s="16"/>
      <c r="J328" s="16"/>
    </row>
    <row r="329" spans="1:10" ht="15.75" customHeight="1" x14ac:dyDescent="0.25">
      <c r="A329" s="16"/>
      <c r="B329" s="16"/>
      <c r="C329" s="16"/>
      <c r="D329" s="16"/>
      <c r="E329" s="16"/>
      <c r="F329" s="16"/>
      <c r="G329" s="16"/>
      <c r="H329" s="16"/>
      <c r="I329" s="16"/>
      <c r="J329" s="16"/>
    </row>
    <row r="330" spans="1:10" ht="15.75" customHeight="1" x14ac:dyDescent="0.25">
      <c r="A330" s="16"/>
      <c r="B330" s="16"/>
      <c r="C330" s="16"/>
      <c r="D330" s="16"/>
      <c r="E330" s="16"/>
      <c r="F330" s="16"/>
      <c r="G330" s="16"/>
      <c r="H330" s="16"/>
      <c r="I330" s="16"/>
      <c r="J330" s="16"/>
    </row>
    <row r="331" spans="1:10" ht="15.75" customHeight="1" x14ac:dyDescent="0.25">
      <c r="A331" s="16"/>
      <c r="B331" s="16"/>
      <c r="C331" s="16"/>
      <c r="D331" s="16"/>
      <c r="E331" s="16"/>
      <c r="F331" s="16"/>
      <c r="G331" s="16"/>
      <c r="H331" s="16"/>
      <c r="I331" s="16"/>
      <c r="J331" s="16"/>
    </row>
    <row r="332" spans="1:10" ht="15.75" customHeight="1" x14ac:dyDescent="0.25">
      <c r="A332" s="16"/>
      <c r="B332" s="16"/>
      <c r="C332" s="16"/>
      <c r="D332" s="16"/>
      <c r="E332" s="16"/>
      <c r="F332" s="16"/>
      <c r="G332" s="16"/>
      <c r="H332" s="16"/>
      <c r="I332" s="16"/>
      <c r="J332" s="16"/>
    </row>
    <row r="333" spans="1:10" ht="15.75" customHeight="1" x14ac:dyDescent="0.25">
      <c r="A333" s="16"/>
      <c r="B333" s="16"/>
      <c r="C333" s="16"/>
      <c r="D333" s="16"/>
      <c r="E333" s="16"/>
      <c r="F333" s="16"/>
      <c r="G333" s="16"/>
      <c r="H333" s="16"/>
      <c r="I333" s="16"/>
      <c r="J333" s="16"/>
    </row>
    <row r="334" spans="1:10" ht="15.75" customHeight="1" x14ac:dyDescent="0.25">
      <c r="A334" s="16"/>
      <c r="B334" s="16"/>
      <c r="C334" s="16"/>
      <c r="D334" s="16"/>
      <c r="E334" s="16"/>
      <c r="F334" s="16"/>
      <c r="G334" s="16"/>
      <c r="H334" s="16"/>
      <c r="I334" s="16"/>
      <c r="J334" s="16"/>
    </row>
    <row r="335" spans="1:10" ht="15.75" customHeight="1" x14ac:dyDescent="0.25">
      <c r="A335" s="16"/>
      <c r="B335" s="16"/>
      <c r="C335" s="16"/>
      <c r="D335" s="16"/>
      <c r="E335" s="16"/>
      <c r="F335" s="16"/>
      <c r="G335" s="16"/>
      <c r="H335" s="16"/>
      <c r="I335" s="16"/>
      <c r="J335" s="16"/>
    </row>
    <row r="336" spans="1:10" ht="15.75" customHeight="1" x14ac:dyDescent="0.25">
      <c r="A336" s="16"/>
      <c r="B336" s="16"/>
      <c r="C336" s="16"/>
      <c r="D336" s="16"/>
      <c r="E336" s="16"/>
      <c r="F336" s="16"/>
      <c r="G336" s="16"/>
      <c r="H336" s="16"/>
      <c r="I336" s="16"/>
      <c r="J336" s="16"/>
    </row>
    <row r="337" spans="1:10" ht="15.75" customHeight="1" x14ac:dyDescent="0.25">
      <c r="A337" s="16"/>
      <c r="B337" s="16"/>
      <c r="C337" s="16"/>
      <c r="D337" s="16"/>
      <c r="E337" s="16"/>
      <c r="F337" s="16"/>
      <c r="G337" s="16"/>
      <c r="H337" s="16"/>
      <c r="I337" s="16"/>
      <c r="J337" s="16"/>
    </row>
    <row r="338" spans="1:10" ht="15.75" customHeight="1" x14ac:dyDescent="0.25">
      <c r="A338" s="16"/>
      <c r="B338" s="16"/>
      <c r="C338" s="16"/>
      <c r="D338" s="16"/>
      <c r="E338" s="16"/>
      <c r="F338" s="16"/>
      <c r="G338" s="16"/>
      <c r="H338" s="16"/>
      <c r="I338" s="16"/>
      <c r="J338" s="16"/>
    </row>
    <row r="339" spans="1:10" ht="15.75" customHeight="1" x14ac:dyDescent="0.25">
      <c r="A339" s="16"/>
      <c r="B339" s="16"/>
      <c r="C339" s="16"/>
      <c r="D339" s="16"/>
      <c r="E339" s="16"/>
      <c r="F339" s="16"/>
      <c r="G339" s="16"/>
      <c r="H339" s="16"/>
      <c r="I339" s="16"/>
      <c r="J339" s="16"/>
    </row>
    <row r="340" spans="1:10" ht="15.75" customHeight="1" x14ac:dyDescent="0.25">
      <c r="A340" s="16"/>
      <c r="B340" s="16"/>
      <c r="C340" s="16"/>
      <c r="D340" s="16"/>
      <c r="E340" s="16"/>
      <c r="F340" s="16"/>
      <c r="G340" s="16"/>
      <c r="H340" s="16"/>
      <c r="I340" s="16"/>
      <c r="J340" s="16"/>
    </row>
    <row r="341" spans="1:10" ht="15.75" customHeight="1" x14ac:dyDescent="0.25">
      <c r="A341" s="16"/>
      <c r="B341" s="16"/>
      <c r="C341" s="16"/>
      <c r="D341" s="16"/>
      <c r="E341" s="16"/>
      <c r="F341" s="16"/>
      <c r="G341" s="16"/>
      <c r="H341" s="16"/>
      <c r="I341" s="16"/>
      <c r="J341" s="16"/>
    </row>
    <row r="342" spans="1:10" ht="15.75" customHeight="1" x14ac:dyDescent="0.25">
      <c r="A342" s="16"/>
      <c r="B342" s="16"/>
      <c r="C342" s="16"/>
      <c r="D342" s="16"/>
      <c r="E342" s="16"/>
      <c r="F342" s="16"/>
      <c r="G342" s="16"/>
      <c r="H342" s="16"/>
      <c r="I342" s="16"/>
      <c r="J342" s="16"/>
    </row>
    <row r="343" spans="1:10" ht="15.75" customHeight="1" x14ac:dyDescent="0.25">
      <c r="A343" s="16"/>
      <c r="B343" s="16"/>
      <c r="C343" s="16"/>
      <c r="D343" s="16"/>
      <c r="E343" s="16"/>
      <c r="F343" s="16"/>
      <c r="G343" s="16"/>
      <c r="H343" s="16"/>
      <c r="I343" s="16"/>
      <c r="J343" s="16"/>
    </row>
    <row r="344" spans="1:10" ht="15.75" customHeight="1" x14ac:dyDescent="0.25">
      <c r="A344" s="16"/>
      <c r="B344" s="16"/>
      <c r="C344" s="16"/>
      <c r="D344" s="16"/>
      <c r="E344" s="16"/>
      <c r="F344" s="16"/>
      <c r="G344" s="16"/>
      <c r="H344" s="16"/>
      <c r="I344" s="16"/>
      <c r="J344" s="16"/>
    </row>
    <row r="345" spans="1:10" ht="15.75" customHeight="1" x14ac:dyDescent="0.25">
      <c r="A345" s="16"/>
      <c r="B345" s="16"/>
      <c r="C345" s="16"/>
      <c r="D345" s="16"/>
      <c r="E345" s="16"/>
      <c r="F345" s="16"/>
      <c r="G345" s="16"/>
      <c r="H345" s="16"/>
      <c r="I345" s="16"/>
      <c r="J345" s="16"/>
    </row>
    <row r="346" spans="1:10" ht="15.75" customHeight="1" x14ac:dyDescent="0.25">
      <c r="A346" s="16"/>
      <c r="B346" s="16"/>
      <c r="C346" s="16"/>
      <c r="D346" s="16"/>
      <c r="E346" s="16"/>
      <c r="F346" s="16"/>
      <c r="G346" s="16"/>
      <c r="H346" s="16"/>
      <c r="I346" s="16"/>
      <c r="J346" s="16"/>
    </row>
    <row r="347" spans="1:10" ht="15.75" customHeight="1" x14ac:dyDescent="0.25">
      <c r="A347" s="16"/>
      <c r="B347" s="16"/>
      <c r="C347" s="16"/>
      <c r="D347" s="16"/>
      <c r="E347" s="16"/>
      <c r="F347" s="16"/>
      <c r="G347" s="16"/>
      <c r="H347" s="16"/>
      <c r="I347" s="16"/>
      <c r="J347" s="16"/>
    </row>
    <row r="348" spans="1:10" ht="15.75" customHeight="1" x14ac:dyDescent="0.25">
      <c r="A348" s="16"/>
      <c r="B348" s="16"/>
      <c r="C348" s="16"/>
      <c r="D348" s="16"/>
      <c r="E348" s="16"/>
      <c r="F348" s="16"/>
      <c r="G348" s="16"/>
      <c r="H348" s="16"/>
      <c r="I348" s="16"/>
      <c r="J348" s="16"/>
    </row>
    <row r="349" spans="1:10" ht="15.75" customHeight="1" x14ac:dyDescent="0.25">
      <c r="A349" s="16"/>
      <c r="B349" s="16"/>
      <c r="C349" s="16"/>
      <c r="D349" s="16"/>
      <c r="E349" s="16"/>
      <c r="F349" s="16"/>
      <c r="G349" s="16"/>
      <c r="H349" s="16"/>
      <c r="I349" s="16"/>
      <c r="J349" s="16"/>
    </row>
    <row r="350" spans="1:10" ht="15.75" customHeight="1" x14ac:dyDescent="0.25">
      <c r="A350" s="16"/>
      <c r="B350" s="16"/>
      <c r="C350" s="16"/>
      <c r="D350" s="16"/>
      <c r="E350" s="16"/>
      <c r="F350" s="16"/>
      <c r="G350" s="16"/>
      <c r="H350" s="16"/>
      <c r="I350" s="16"/>
      <c r="J350" s="16"/>
    </row>
    <row r="351" spans="1:10" ht="15.75" customHeight="1" x14ac:dyDescent="0.25">
      <c r="A351" s="16"/>
      <c r="B351" s="16"/>
      <c r="C351" s="16"/>
      <c r="D351" s="16"/>
      <c r="E351" s="16"/>
      <c r="F351" s="16"/>
      <c r="G351" s="16"/>
      <c r="H351" s="16"/>
      <c r="I351" s="16"/>
      <c r="J351" s="16"/>
    </row>
    <row r="352" spans="1:10" ht="15.75" customHeight="1" x14ac:dyDescent="0.25">
      <c r="A352" s="16"/>
      <c r="B352" s="16"/>
      <c r="C352" s="16"/>
      <c r="D352" s="16"/>
      <c r="E352" s="16"/>
      <c r="F352" s="16"/>
      <c r="G352" s="16"/>
      <c r="H352" s="16"/>
      <c r="I352" s="16"/>
      <c r="J352" s="16"/>
    </row>
    <row r="353" spans="1:10" ht="15.75" customHeight="1" x14ac:dyDescent="0.25">
      <c r="A353" s="16"/>
      <c r="B353" s="16"/>
      <c r="C353" s="16"/>
      <c r="D353" s="16"/>
      <c r="E353" s="16"/>
      <c r="F353" s="16"/>
      <c r="G353" s="16"/>
      <c r="H353" s="16"/>
      <c r="I353" s="16"/>
      <c r="J353" s="16"/>
    </row>
    <row r="354" spans="1:10" ht="15.75" customHeight="1" x14ac:dyDescent="0.25">
      <c r="A354" s="16"/>
      <c r="B354" s="16"/>
      <c r="C354" s="16"/>
      <c r="D354" s="16"/>
      <c r="E354" s="16"/>
      <c r="F354" s="16"/>
      <c r="G354" s="16"/>
      <c r="H354" s="16"/>
      <c r="I354" s="16"/>
      <c r="J354" s="16"/>
    </row>
    <row r="355" spans="1:10" ht="15.75" customHeight="1" x14ac:dyDescent="0.25">
      <c r="A355" s="16"/>
      <c r="B355" s="16"/>
      <c r="C355" s="16"/>
      <c r="D355" s="16"/>
      <c r="E355" s="16"/>
      <c r="F355" s="16"/>
      <c r="G355" s="16"/>
      <c r="H355" s="16"/>
      <c r="I355" s="16"/>
      <c r="J355" s="16"/>
    </row>
    <row r="356" spans="1:10" ht="15.75" customHeight="1" x14ac:dyDescent="0.25">
      <c r="A356" s="16"/>
      <c r="B356" s="16"/>
      <c r="C356" s="16"/>
      <c r="D356" s="16"/>
      <c r="E356" s="16"/>
      <c r="F356" s="16"/>
      <c r="G356" s="16"/>
      <c r="H356" s="16"/>
      <c r="I356" s="16"/>
      <c r="J356" s="16"/>
    </row>
    <row r="357" spans="1:10" ht="15.75" customHeight="1" x14ac:dyDescent="0.25">
      <c r="A357" s="16"/>
      <c r="B357" s="16"/>
      <c r="C357" s="16"/>
      <c r="D357" s="16"/>
      <c r="E357" s="16"/>
      <c r="F357" s="16"/>
      <c r="G357" s="16"/>
      <c r="H357" s="16"/>
      <c r="I357" s="16"/>
      <c r="J357" s="16"/>
    </row>
    <row r="358" spans="1:10" ht="15.75" customHeight="1" x14ac:dyDescent="0.25">
      <c r="A358" s="16"/>
      <c r="B358" s="16"/>
      <c r="C358" s="16"/>
      <c r="D358" s="16"/>
      <c r="E358" s="16"/>
      <c r="F358" s="16"/>
      <c r="G358" s="16"/>
      <c r="H358" s="16"/>
      <c r="I358" s="16"/>
      <c r="J358" s="16"/>
    </row>
    <row r="359" spans="1:10" ht="15.75" customHeight="1" x14ac:dyDescent="0.25">
      <c r="A359" s="16"/>
      <c r="B359" s="16"/>
      <c r="C359" s="16"/>
      <c r="D359" s="16"/>
      <c r="E359" s="16"/>
      <c r="F359" s="16"/>
      <c r="G359" s="16"/>
      <c r="H359" s="16"/>
      <c r="I359" s="16"/>
      <c r="J359" s="16"/>
    </row>
    <row r="360" spans="1:10" ht="15.75" customHeight="1" x14ac:dyDescent="0.25">
      <c r="A360" s="16"/>
      <c r="B360" s="16"/>
      <c r="C360" s="16"/>
      <c r="D360" s="16"/>
      <c r="E360" s="16"/>
      <c r="F360" s="16"/>
      <c r="G360" s="16"/>
      <c r="H360" s="16"/>
      <c r="I360" s="16"/>
      <c r="J360" s="16"/>
    </row>
    <row r="361" spans="1:10" ht="15.75" customHeight="1" x14ac:dyDescent="0.25">
      <c r="A361" s="16"/>
      <c r="B361" s="16"/>
      <c r="C361" s="16"/>
      <c r="D361" s="16"/>
      <c r="E361" s="16"/>
      <c r="F361" s="16"/>
      <c r="G361" s="16"/>
      <c r="H361" s="16"/>
      <c r="I361" s="16"/>
      <c r="J361" s="16"/>
    </row>
    <row r="362" spans="1:10" ht="15.75" customHeight="1" x14ac:dyDescent="0.25">
      <c r="A362" s="16"/>
      <c r="B362" s="16"/>
      <c r="C362" s="16"/>
      <c r="D362" s="16"/>
      <c r="E362" s="16"/>
      <c r="F362" s="16"/>
      <c r="G362" s="16"/>
      <c r="H362" s="16"/>
      <c r="I362" s="16"/>
      <c r="J362" s="16"/>
    </row>
    <row r="363" spans="1:10" ht="15.75" customHeight="1" x14ac:dyDescent="0.25">
      <c r="A363" s="16"/>
      <c r="B363" s="16"/>
      <c r="C363" s="16"/>
      <c r="D363" s="16"/>
      <c r="E363" s="16"/>
      <c r="F363" s="16"/>
      <c r="G363" s="16"/>
      <c r="H363" s="16"/>
      <c r="I363" s="16"/>
      <c r="J363" s="16"/>
    </row>
    <row r="364" spans="1:10" ht="15.75" customHeight="1" x14ac:dyDescent="0.25">
      <c r="A364" s="16"/>
      <c r="B364" s="16"/>
      <c r="C364" s="16"/>
      <c r="D364" s="16"/>
      <c r="E364" s="16"/>
      <c r="F364" s="16"/>
      <c r="G364" s="16"/>
      <c r="H364" s="16"/>
      <c r="I364" s="16"/>
      <c r="J364" s="16"/>
    </row>
    <row r="365" spans="1:10" ht="15.75" customHeight="1" x14ac:dyDescent="0.25">
      <c r="A365" s="16"/>
      <c r="B365" s="16"/>
      <c r="C365" s="16"/>
      <c r="D365" s="16"/>
      <c r="E365" s="16"/>
      <c r="F365" s="16"/>
      <c r="G365" s="16"/>
      <c r="H365" s="16"/>
      <c r="I365" s="16"/>
      <c r="J365" s="16"/>
    </row>
    <row r="366" spans="1:10" ht="15.75" customHeight="1" x14ac:dyDescent="0.25">
      <c r="A366" s="16"/>
      <c r="B366" s="16"/>
      <c r="C366" s="16"/>
      <c r="D366" s="16"/>
      <c r="E366" s="16"/>
      <c r="F366" s="16"/>
      <c r="G366" s="16"/>
      <c r="H366" s="16"/>
      <c r="I366" s="16"/>
      <c r="J366" s="16"/>
    </row>
    <row r="367" spans="1:10" ht="15.75" customHeight="1" x14ac:dyDescent="0.25">
      <c r="A367" s="16"/>
      <c r="B367" s="16"/>
      <c r="C367" s="16"/>
      <c r="D367" s="16"/>
      <c r="E367" s="16"/>
      <c r="F367" s="16"/>
      <c r="G367" s="16"/>
      <c r="H367" s="16"/>
      <c r="I367" s="16"/>
      <c r="J367" s="16"/>
    </row>
    <row r="368" spans="1:10" ht="15.75" customHeight="1" x14ac:dyDescent="0.25">
      <c r="A368" s="16"/>
      <c r="B368" s="16"/>
      <c r="C368" s="16"/>
      <c r="D368" s="16"/>
      <c r="E368" s="16"/>
      <c r="F368" s="16"/>
      <c r="G368" s="16"/>
      <c r="H368" s="16"/>
      <c r="I368" s="16"/>
      <c r="J368" s="16"/>
    </row>
    <row r="369" spans="1:10" ht="15.75" customHeight="1" x14ac:dyDescent="0.25">
      <c r="A369" s="16"/>
      <c r="B369" s="16"/>
      <c r="C369" s="16"/>
      <c r="D369" s="16"/>
      <c r="E369" s="16"/>
      <c r="F369" s="16"/>
      <c r="G369" s="16"/>
      <c r="H369" s="16"/>
      <c r="I369" s="16"/>
      <c r="J369" s="16"/>
    </row>
    <row r="370" spans="1:10" ht="15.75" customHeight="1" x14ac:dyDescent="0.25">
      <c r="A370" s="16"/>
      <c r="B370" s="16"/>
      <c r="C370" s="16"/>
      <c r="D370" s="16"/>
      <c r="E370" s="16"/>
      <c r="F370" s="16"/>
      <c r="G370" s="16"/>
      <c r="H370" s="16"/>
      <c r="I370" s="16"/>
      <c r="J370" s="16"/>
    </row>
    <row r="371" spans="1:10" ht="15.75" customHeight="1" x14ac:dyDescent="0.25">
      <c r="A371" s="16"/>
      <c r="B371" s="16"/>
      <c r="C371" s="16"/>
      <c r="D371" s="16"/>
      <c r="E371" s="16"/>
      <c r="F371" s="16"/>
      <c r="G371" s="16"/>
      <c r="H371" s="16"/>
      <c r="I371" s="16"/>
      <c r="J371" s="16"/>
    </row>
    <row r="372" spans="1:10" ht="15.75" customHeight="1" x14ac:dyDescent="0.25">
      <c r="A372" s="16"/>
      <c r="B372" s="16"/>
      <c r="C372" s="16"/>
      <c r="D372" s="16"/>
      <c r="E372" s="16"/>
      <c r="F372" s="16"/>
      <c r="G372" s="16"/>
      <c r="H372" s="16"/>
      <c r="I372" s="16"/>
      <c r="J372" s="16"/>
    </row>
    <row r="373" spans="1:10" ht="15.75" customHeight="1" x14ac:dyDescent="0.25">
      <c r="A373" s="16"/>
      <c r="B373" s="16"/>
      <c r="C373" s="16"/>
      <c r="D373" s="16"/>
      <c r="E373" s="16"/>
      <c r="F373" s="16"/>
      <c r="G373" s="16"/>
      <c r="H373" s="16"/>
      <c r="I373" s="16"/>
      <c r="J373" s="16"/>
    </row>
    <row r="374" spans="1:10" ht="15.75" customHeight="1" x14ac:dyDescent="0.25">
      <c r="A374" s="16"/>
      <c r="B374" s="16"/>
      <c r="C374" s="16"/>
      <c r="D374" s="16"/>
      <c r="E374" s="16"/>
      <c r="F374" s="16"/>
      <c r="G374" s="16"/>
      <c r="H374" s="16"/>
      <c r="I374" s="16"/>
      <c r="J374" s="16"/>
    </row>
    <row r="375" spans="1:10" ht="15.75" customHeight="1" x14ac:dyDescent="0.25">
      <c r="A375" s="16"/>
      <c r="B375" s="16"/>
      <c r="C375" s="16"/>
      <c r="D375" s="16"/>
      <c r="E375" s="16"/>
      <c r="F375" s="16"/>
      <c r="G375" s="16"/>
      <c r="H375" s="16"/>
      <c r="I375" s="16"/>
      <c r="J375" s="16"/>
    </row>
    <row r="376" spans="1:10" ht="15.75" customHeight="1" x14ac:dyDescent="0.25">
      <c r="A376" s="16"/>
      <c r="B376" s="16"/>
      <c r="C376" s="16"/>
      <c r="D376" s="16"/>
      <c r="E376" s="16"/>
      <c r="F376" s="16"/>
      <c r="G376" s="16"/>
      <c r="H376" s="16"/>
      <c r="I376" s="16"/>
      <c r="J376" s="16"/>
    </row>
    <row r="377" spans="1:10" ht="15.75" customHeight="1" x14ac:dyDescent="0.25">
      <c r="A377" s="16"/>
      <c r="B377" s="16"/>
      <c r="C377" s="16"/>
      <c r="D377" s="16"/>
      <c r="E377" s="16"/>
      <c r="F377" s="16"/>
      <c r="G377" s="16"/>
      <c r="H377" s="16"/>
      <c r="I377" s="16"/>
      <c r="J377" s="16"/>
    </row>
    <row r="378" spans="1:10" ht="15.75" customHeight="1" x14ac:dyDescent="0.25">
      <c r="A378" s="16"/>
      <c r="B378" s="16"/>
      <c r="C378" s="16"/>
      <c r="D378" s="16"/>
      <c r="E378" s="16"/>
      <c r="F378" s="16"/>
      <c r="G378" s="16"/>
      <c r="H378" s="16"/>
      <c r="I378" s="16"/>
      <c r="J378" s="16"/>
    </row>
    <row r="379" spans="1:10" ht="15.75" customHeight="1" x14ac:dyDescent="0.25">
      <c r="A379" s="16"/>
      <c r="B379" s="16"/>
      <c r="C379" s="16"/>
      <c r="D379" s="16"/>
      <c r="E379" s="16"/>
      <c r="F379" s="16"/>
      <c r="G379" s="16"/>
      <c r="H379" s="16"/>
      <c r="I379" s="16"/>
      <c r="J379" s="16"/>
    </row>
    <row r="380" spans="1:10" ht="15.75" customHeight="1" x14ac:dyDescent="0.25">
      <c r="A380" s="16"/>
      <c r="B380" s="16"/>
      <c r="C380" s="16"/>
      <c r="D380" s="16"/>
      <c r="E380" s="16"/>
      <c r="F380" s="16"/>
      <c r="G380" s="16"/>
      <c r="H380" s="16"/>
      <c r="I380" s="16"/>
      <c r="J380" s="16"/>
    </row>
    <row r="381" spans="1:10" ht="15.75" customHeight="1" x14ac:dyDescent="0.25">
      <c r="A381" s="16"/>
      <c r="B381" s="16"/>
      <c r="C381" s="16"/>
      <c r="D381" s="16"/>
      <c r="E381" s="16"/>
      <c r="F381" s="16"/>
      <c r="G381" s="16"/>
      <c r="H381" s="16"/>
      <c r="I381" s="16"/>
      <c r="J381" s="16"/>
    </row>
    <row r="382" spans="1:10" ht="15.75" customHeight="1" x14ac:dyDescent="0.25">
      <c r="A382" s="16"/>
      <c r="B382" s="16"/>
      <c r="C382" s="16"/>
      <c r="D382" s="16"/>
      <c r="E382" s="16"/>
      <c r="F382" s="16"/>
      <c r="G382" s="16"/>
      <c r="H382" s="16"/>
      <c r="I382" s="16"/>
      <c r="J382" s="16"/>
    </row>
    <row r="383" spans="1:10" ht="15.75" customHeight="1" x14ac:dyDescent="0.25">
      <c r="A383" s="16"/>
      <c r="B383" s="16"/>
      <c r="C383" s="16"/>
      <c r="D383" s="16"/>
      <c r="E383" s="16"/>
      <c r="F383" s="16"/>
      <c r="G383" s="16"/>
      <c r="H383" s="16"/>
      <c r="I383" s="16"/>
      <c r="J383" s="16"/>
    </row>
    <row r="384" spans="1:10" ht="15.75" customHeight="1" x14ac:dyDescent="0.25">
      <c r="A384" s="16"/>
      <c r="B384" s="16"/>
      <c r="C384" s="16"/>
      <c r="D384" s="16"/>
      <c r="E384" s="16"/>
      <c r="F384" s="16"/>
      <c r="G384" s="16"/>
      <c r="H384" s="16"/>
      <c r="I384" s="16"/>
      <c r="J384" s="16"/>
    </row>
    <row r="385" spans="1:10" ht="15.75" customHeight="1" x14ac:dyDescent="0.25">
      <c r="A385" s="16"/>
      <c r="B385" s="16"/>
      <c r="C385" s="16"/>
      <c r="D385" s="16"/>
      <c r="E385" s="16"/>
      <c r="F385" s="16"/>
      <c r="G385" s="16"/>
      <c r="H385" s="16"/>
      <c r="I385" s="16"/>
      <c r="J385" s="16"/>
    </row>
    <row r="386" spans="1:10" ht="15.75" customHeight="1" x14ac:dyDescent="0.25">
      <c r="A386" s="16"/>
      <c r="B386" s="16"/>
      <c r="C386" s="16"/>
      <c r="D386" s="16"/>
      <c r="E386" s="16"/>
      <c r="F386" s="16"/>
      <c r="G386" s="16"/>
      <c r="H386" s="16"/>
      <c r="I386" s="16"/>
      <c r="J386" s="16"/>
    </row>
    <row r="387" spans="1:10" ht="15.75" customHeight="1" x14ac:dyDescent="0.25">
      <c r="A387" s="16"/>
      <c r="B387" s="16"/>
      <c r="C387" s="16"/>
      <c r="D387" s="16"/>
      <c r="E387" s="16"/>
      <c r="F387" s="16"/>
      <c r="G387" s="16"/>
      <c r="H387" s="16"/>
      <c r="I387" s="16"/>
      <c r="J387" s="16"/>
    </row>
    <row r="388" spans="1:10" ht="15.75" customHeight="1" x14ac:dyDescent="0.25">
      <c r="A388" s="16"/>
      <c r="B388" s="16"/>
      <c r="C388" s="16"/>
      <c r="D388" s="16"/>
      <c r="E388" s="16"/>
      <c r="F388" s="16"/>
      <c r="G388" s="16"/>
      <c r="H388" s="16"/>
      <c r="I388" s="16"/>
      <c r="J388" s="16"/>
    </row>
    <row r="389" spans="1:10" ht="15.75" customHeight="1" x14ac:dyDescent="0.25">
      <c r="A389" s="16"/>
      <c r="B389" s="16"/>
      <c r="C389" s="16"/>
      <c r="D389" s="16"/>
      <c r="E389" s="16"/>
      <c r="F389" s="16"/>
      <c r="G389" s="16"/>
      <c r="H389" s="16"/>
      <c r="I389" s="16"/>
      <c r="J389" s="16"/>
    </row>
    <row r="390" spans="1:10" ht="15.75" customHeight="1" x14ac:dyDescent="0.25">
      <c r="A390" s="16"/>
      <c r="B390" s="16"/>
      <c r="C390" s="16"/>
      <c r="D390" s="16"/>
      <c r="E390" s="16"/>
      <c r="F390" s="16"/>
      <c r="G390" s="16"/>
      <c r="H390" s="16"/>
      <c r="I390" s="16"/>
      <c r="J390" s="16"/>
    </row>
    <row r="391" spans="1:10" ht="15.75" customHeight="1" x14ac:dyDescent="0.25">
      <c r="A391" s="16"/>
      <c r="B391" s="16"/>
      <c r="C391" s="16"/>
      <c r="D391" s="16"/>
      <c r="E391" s="16"/>
      <c r="F391" s="16"/>
      <c r="G391" s="16"/>
      <c r="H391" s="16"/>
      <c r="I391" s="16"/>
      <c r="J391" s="16"/>
    </row>
    <row r="392" spans="1:10" ht="15.75" customHeight="1" x14ac:dyDescent="0.25">
      <c r="A392" s="16"/>
      <c r="B392" s="16"/>
      <c r="C392" s="16"/>
      <c r="D392" s="16"/>
      <c r="E392" s="16"/>
      <c r="F392" s="16"/>
      <c r="G392" s="16"/>
      <c r="H392" s="16"/>
      <c r="I392" s="16"/>
      <c r="J392" s="16"/>
    </row>
    <row r="393" spans="1:10" ht="15.75" customHeight="1" x14ac:dyDescent="0.25">
      <c r="A393" s="16"/>
      <c r="B393" s="16"/>
      <c r="C393" s="16"/>
      <c r="D393" s="16"/>
      <c r="E393" s="16"/>
      <c r="F393" s="16"/>
      <c r="G393" s="16"/>
      <c r="H393" s="16"/>
      <c r="I393" s="16"/>
      <c r="J393" s="16"/>
    </row>
    <row r="394" spans="1:10" ht="15.75" customHeight="1" x14ac:dyDescent="0.25">
      <c r="A394" s="16"/>
      <c r="B394" s="16"/>
      <c r="C394" s="16"/>
      <c r="D394" s="16"/>
      <c r="E394" s="16"/>
      <c r="F394" s="16"/>
      <c r="G394" s="16"/>
      <c r="H394" s="16"/>
      <c r="I394" s="16"/>
      <c r="J394" s="16"/>
    </row>
    <row r="395" spans="1:10" ht="15.75" customHeight="1" x14ac:dyDescent="0.25">
      <c r="A395" s="16"/>
      <c r="B395" s="16"/>
      <c r="C395" s="16"/>
      <c r="D395" s="16"/>
      <c r="E395" s="16"/>
      <c r="F395" s="16"/>
      <c r="G395" s="16"/>
      <c r="H395" s="16"/>
      <c r="I395" s="16"/>
      <c r="J395" s="16"/>
    </row>
    <row r="396" spans="1:10" ht="15.75" customHeight="1" x14ac:dyDescent="0.25">
      <c r="A396" s="16"/>
      <c r="B396" s="16"/>
      <c r="C396" s="16"/>
      <c r="D396" s="16"/>
      <c r="E396" s="16"/>
      <c r="F396" s="16"/>
      <c r="G396" s="16"/>
      <c r="H396" s="16"/>
      <c r="I396" s="16"/>
      <c r="J396" s="16"/>
    </row>
    <row r="397" spans="1:10" ht="15.75" customHeight="1" x14ac:dyDescent="0.25">
      <c r="A397" s="16"/>
      <c r="B397" s="16"/>
      <c r="C397" s="16"/>
      <c r="D397" s="16"/>
      <c r="E397" s="16"/>
      <c r="F397" s="16"/>
      <c r="G397" s="16"/>
      <c r="H397" s="16"/>
      <c r="I397" s="16"/>
      <c r="J397" s="16"/>
    </row>
    <row r="398" spans="1:10" ht="15.75" customHeight="1" x14ac:dyDescent="0.25">
      <c r="A398" s="16"/>
      <c r="B398" s="16"/>
      <c r="C398" s="16"/>
      <c r="D398" s="16"/>
      <c r="E398" s="16"/>
      <c r="F398" s="16"/>
      <c r="G398" s="16"/>
      <c r="H398" s="16"/>
      <c r="I398" s="16"/>
      <c r="J398" s="16"/>
    </row>
    <row r="399" spans="1:10" ht="15.75" customHeight="1" x14ac:dyDescent="0.25">
      <c r="A399" s="16"/>
      <c r="B399" s="16"/>
      <c r="C399" s="16"/>
      <c r="D399" s="16"/>
      <c r="E399" s="16"/>
      <c r="F399" s="16"/>
      <c r="G399" s="16"/>
      <c r="H399" s="16"/>
      <c r="I399" s="16"/>
      <c r="J399" s="16"/>
    </row>
    <row r="400" spans="1:10" ht="15.75" customHeight="1" x14ac:dyDescent="0.25">
      <c r="A400" s="16"/>
      <c r="B400" s="16"/>
      <c r="C400" s="16"/>
      <c r="D400" s="16"/>
      <c r="E400" s="16"/>
      <c r="F400" s="16"/>
      <c r="G400" s="16"/>
      <c r="H400" s="16"/>
      <c r="I400" s="16"/>
      <c r="J400" s="16"/>
    </row>
    <row r="401" spans="1:10" ht="15.75" customHeight="1" x14ac:dyDescent="0.25">
      <c r="A401" s="16"/>
      <c r="B401" s="16"/>
      <c r="C401" s="16"/>
      <c r="D401" s="16"/>
      <c r="E401" s="16"/>
      <c r="F401" s="16"/>
      <c r="G401" s="16"/>
      <c r="H401" s="16"/>
      <c r="I401" s="16"/>
      <c r="J401" s="16"/>
    </row>
    <row r="402" spans="1:10" ht="15.75" customHeight="1" x14ac:dyDescent="0.25">
      <c r="A402" s="16"/>
      <c r="B402" s="16"/>
      <c r="C402" s="16"/>
      <c r="D402" s="16"/>
      <c r="E402" s="16"/>
      <c r="F402" s="16"/>
      <c r="G402" s="16"/>
      <c r="H402" s="16"/>
      <c r="I402" s="16"/>
      <c r="J402" s="16"/>
    </row>
    <row r="403" spans="1:10" ht="15.75" customHeight="1" x14ac:dyDescent="0.25">
      <c r="A403" s="16"/>
      <c r="B403" s="16"/>
      <c r="C403" s="16"/>
      <c r="D403" s="16"/>
      <c r="E403" s="16"/>
      <c r="F403" s="16"/>
      <c r="G403" s="16"/>
      <c r="H403" s="16"/>
      <c r="I403" s="16"/>
      <c r="J403" s="16"/>
    </row>
    <row r="404" spans="1:10" ht="15.75" customHeight="1" x14ac:dyDescent="0.25">
      <c r="A404" s="16"/>
      <c r="B404" s="16"/>
      <c r="C404" s="16"/>
      <c r="D404" s="16"/>
      <c r="E404" s="16"/>
      <c r="F404" s="16"/>
      <c r="G404" s="16"/>
      <c r="H404" s="16"/>
      <c r="I404" s="16"/>
      <c r="J404" s="16"/>
    </row>
    <row r="405" spans="1:10" ht="15.75" customHeight="1" x14ac:dyDescent="0.25">
      <c r="A405" s="16"/>
      <c r="B405" s="16"/>
      <c r="C405" s="16"/>
      <c r="D405" s="16"/>
      <c r="E405" s="16"/>
      <c r="F405" s="16"/>
      <c r="G405" s="16"/>
      <c r="H405" s="16"/>
      <c r="I405" s="16"/>
      <c r="J405" s="16"/>
    </row>
    <row r="406" spans="1:10" ht="15.75" customHeight="1" x14ac:dyDescent="0.25">
      <c r="A406" s="16"/>
      <c r="B406" s="16"/>
      <c r="C406" s="16"/>
      <c r="D406" s="16"/>
      <c r="E406" s="16"/>
      <c r="F406" s="16"/>
      <c r="G406" s="16"/>
      <c r="H406" s="16"/>
      <c r="I406" s="16"/>
      <c r="J406" s="16"/>
    </row>
    <row r="407" spans="1:10" ht="15.75" customHeight="1" x14ac:dyDescent="0.25">
      <c r="A407" s="16"/>
      <c r="B407" s="16"/>
      <c r="C407" s="16"/>
      <c r="D407" s="16"/>
      <c r="E407" s="16"/>
      <c r="F407" s="16"/>
      <c r="G407" s="16"/>
      <c r="H407" s="16"/>
      <c r="I407" s="16"/>
      <c r="J407" s="16"/>
    </row>
    <row r="408" spans="1:10" ht="15.75" customHeight="1" x14ac:dyDescent="0.25">
      <c r="A408" s="16"/>
      <c r="B408" s="16"/>
      <c r="C408" s="16"/>
      <c r="D408" s="16"/>
      <c r="E408" s="16"/>
      <c r="F408" s="16"/>
      <c r="G408" s="16"/>
      <c r="H408" s="16"/>
      <c r="I408" s="16"/>
      <c r="J408" s="16"/>
    </row>
    <row r="409" spans="1:10" ht="15.75" customHeight="1" x14ac:dyDescent="0.25">
      <c r="A409" s="16"/>
      <c r="B409" s="16"/>
      <c r="C409" s="16"/>
      <c r="D409" s="16"/>
      <c r="E409" s="16"/>
      <c r="F409" s="16"/>
      <c r="G409" s="16"/>
      <c r="H409" s="16"/>
      <c r="I409" s="16"/>
      <c r="J409" s="16"/>
    </row>
    <row r="410" spans="1:10" ht="15.75" customHeight="1" x14ac:dyDescent="0.25">
      <c r="A410" s="16"/>
      <c r="B410" s="16"/>
      <c r="C410" s="16"/>
      <c r="D410" s="16"/>
      <c r="E410" s="16"/>
      <c r="F410" s="16"/>
      <c r="G410" s="16"/>
      <c r="H410" s="16"/>
      <c r="I410" s="16"/>
      <c r="J410" s="16"/>
    </row>
    <row r="411" spans="1:10" ht="15.75" customHeight="1" x14ac:dyDescent="0.25">
      <c r="A411" s="16"/>
      <c r="B411" s="16"/>
      <c r="C411" s="16"/>
      <c r="D411" s="16"/>
      <c r="E411" s="16"/>
      <c r="F411" s="16"/>
      <c r="G411" s="16"/>
      <c r="H411" s="16"/>
      <c r="I411" s="16"/>
      <c r="J411" s="16"/>
    </row>
    <row r="412" spans="1:10" ht="15.75" customHeight="1" x14ac:dyDescent="0.25">
      <c r="A412" s="16"/>
      <c r="B412" s="16"/>
      <c r="C412" s="16"/>
      <c r="D412" s="16"/>
      <c r="E412" s="16"/>
      <c r="F412" s="16"/>
      <c r="G412" s="16"/>
      <c r="H412" s="16"/>
      <c r="I412" s="16"/>
      <c r="J412" s="16"/>
    </row>
    <row r="413" spans="1:10" ht="15.75" customHeight="1" x14ac:dyDescent="0.25">
      <c r="A413" s="16"/>
      <c r="B413" s="16"/>
      <c r="C413" s="16"/>
      <c r="D413" s="16"/>
      <c r="E413" s="16"/>
      <c r="F413" s="16"/>
      <c r="G413" s="16"/>
      <c r="H413" s="16"/>
      <c r="I413" s="16"/>
      <c r="J413" s="16"/>
    </row>
    <row r="414" spans="1:10" ht="15.75" customHeight="1" x14ac:dyDescent="0.25">
      <c r="A414" s="16"/>
      <c r="B414" s="16"/>
      <c r="C414" s="16"/>
      <c r="D414" s="16"/>
      <c r="E414" s="16"/>
      <c r="F414" s="16"/>
      <c r="G414" s="16"/>
      <c r="H414" s="16"/>
      <c r="I414" s="16"/>
      <c r="J414" s="16"/>
    </row>
    <row r="415" spans="1:10" ht="15.75" customHeight="1" x14ac:dyDescent="0.25">
      <c r="A415" s="16"/>
      <c r="B415" s="16"/>
      <c r="C415" s="16"/>
      <c r="D415" s="16"/>
      <c r="E415" s="16"/>
      <c r="F415" s="16"/>
      <c r="G415" s="16"/>
      <c r="H415" s="16"/>
      <c r="I415" s="16"/>
      <c r="J415" s="16"/>
    </row>
    <row r="416" spans="1:10" ht="15.75" customHeight="1" x14ac:dyDescent="0.25">
      <c r="A416" s="16"/>
      <c r="B416" s="16"/>
      <c r="C416" s="16"/>
      <c r="D416" s="16"/>
      <c r="E416" s="16"/>
      <c r="F416" s="16"/>
      <c r="G416" s="16"/>
      <c r="H416" s="16"/>
      <c r="I416" s="16"/>
      <c r="J416" s="16"/>
    </row>
    <row r="417" spans="1:10" ht="15.75" customHeight="1" x14ac:dyDescent="0.25">
      <c r="A417" s="16"/>
      <c r="B417" s="16"/>
      <c r="C417" s="16"/>
      <c r="D417" s="16"/>
      <c r="E417" s="16"/>
      <c r="F417" s="16"/>
      <c r="G417" s="16"/>
      <c r="H417" s="16"/>
      <c r="I417" s="16"/>
      <c r="J417" s="16"/>
    </row>
    <row r="418" spans="1:10" ht="15.75" customHeight="1" x14ac:dyDescent="0.25">
      <c r="A418" s="16"/>
      <c r="B418" s="16"/>
      <c r="C418" s="16"/>
      <c r="D418" s="16"/>
      <c r="E418" s="16"/>
      <c r="F418" s="16"/>
      <c r="G418" s="16"/>
      <c r="H418" s="16"/>
      <c r="I418" s="16"/>
      <c r="J418" s="16"/>
    </row>
    <row r="419" spans="1:10" ht="15.75" customHeight="1" x14ac:dyDescent="0.25">
      <c r="A419" s="16"/>
      <c r="B419" s="16"/>
      <c r="C419" s="16"/>
      <c r="D419" s="16"/>
      <c r="E419" s="16"/>
      <c r="F419" s="16"/>
      <c r="G419" s="16"/>
      <c r="H419" s="16"/>
      <c r="I419" s="16"/>
      <c r="J419" s="16"/>
    </row>
    <row r="420" spans="1:10" ht="15.75" customHeight="1" x14ac:dyDescent="0.25">
      <c r="A420" s="16"/>
      <c r="B420" s="16"/>
      <c r="C420" s="16"/>
      <c r="D420" s="16"/>
      <c r="E420" s="16"/>
      <c r="F420" s="16"/>
      <c r="G420" s="16"/>
      <c r="H420" s="16"/>
      <c r="I420" s="16"/>
      <c r="J420" s="16"/>
    </row>
    <row r="421" spans="1:10" ht="15.75" customHeight="1" x14ac:dyDescent="0.25">
      <c r="A421" s="16"/>
      <c r="B421" s="16"/>
      <c r="C421" s="16"/>
      <c r="D421" s="16"/>
      <c r="E421" s="16"/>
      <c r="F421" s="16"/>
      <c r="G421" s="16"/>
      <c r="H421" s="16"/>
      <c r="I421" s="16"/>
      <c r="J421" s="16"/>
    </row>
    <row r="422" spans="1:10" ht="15.75" customHeight="1" x14ac:dyDescent="0.25">
      <c r="A422" s="16"/>
      <c r="B422" s="16"/>
      <c r="C422" s="16"/>
      <c r="D422" s="16"/>
      <c r="E422" s="16"/>
      <c r="F422" s="16"/>
      <c r="G422" s="16"/>
      <c r="H422" s="16"/>
      <c r="I422" s="16"/>
      <c r="J422" s="16"/>
    </row>
    <row r="423" spans="1:10" ht="15.75" customHeight="1" x14ac:dyDescent="0.25">
      <c r="A423" s="16"/>
      <c r="B423" s="16"/>
      <c r="C423" s="16"/>
      <c r="D423" s="16"/>
      <c r="E423" s="16"/>
      <c r="F423" s="16"/>
      <c r="G423" s="16"/>
      <c r="H423" s="16"/>
      <c r="I423" s="16"/>
      <c r="J423" s="16"/>
    </row>
    <row r="424" spans="1:10" ht="15.75" customHeight="1" x14ac:dyDescent="0.25">
      <c r="A424" s="16"/>
      <c r="B424" s="16"/>
      <c r="C424" s="16"/>
      <c r="D424" s="16"/>
      <c r="E424" s="16"/>
      <c r="F424" s="16"/>
      <c r="G424" s="16"/>
      <c r="H424" s="16"/>
      <c r="I424" s="16"/>
      <c r="J424" s="16"/>
    </row>
    <row r="425" spans="1:10" ht="15.75" customHeight="1" x14ac:dyDescent="0.25">
      <c r="A425" s="16"/>
      <c r="B425" s="16"/>
      <c r="C425" s="16"/>
      <c r="D425" s="16"/>
      <c r="E425" s="16"/>
      <c r="F425" s="16"/>
      <c r="G425" s="16"/>
      <c r="H425" s="16"/>
      <c r="I425" s="16"/>
      <c r="J425" s="16"/>
    </row>
    <row r="426" spans="1:10" ht="15.75" customHeight="1" x14ac:dyDescent="0.25">
      <c r="A426" s="16"/>
      <c r="B426" s="16"/>
      <c r="C426" s="16"/>
      <c r="D426" s="16"/>
      <c r="E426" s="16"/>
      <c r="F426" s="16"/>
      <c r="G426" s="16"/>
      <c r="H426" s="16"/>
      <c r="I426" s="16"/>
      <c r="J426" s="16"/>
    </row>
    <row r="427" spans="1:10" ht="15.75" customHeight="1" x14ac:dyDescent="0.25">
      <c r="A427" s="16"/>
      <c r="B427" s="16"/>
      <c r="C427" s="16"/>
      <c r="D427" s="16"/>
      <c r="E427" s="16"/>
      <c r="F427" s="16"/>
      <c r="G427" s="16"/>
      <c r="H427" s="16"/>
      <c r="I427" s="16"/>
      <c r="J427" s="16"/>
    </row>
    <row r="428" spans="1:10" ht="15.75" customHeight="1" x14ac:dyDescent="0.25">
      <c r="A428" s="16"/>
      <c r="B428" s="16"/>
      <c r="C428" s="16"/>
      <c r="D428" s="16"/>
      <c r="E428" s="16"/>
      <c r="F428" s="16"/>
      <c r="G428" s="16"/>
      <c r="H428" s="16"/>
      <c r="I428" s="16"/>
      <c r="J428" s="16"/>
    </row>
    <row r="429" spans="1:10" ht="15.75" customHeight="1" x14ac:dyDescent="0.25">
      <c r="A429" s="16"/>
      <c r="B429" s="16"/>
      <c r="C429" s="16"/>
      <c r="D429" s="16"/>
      <c r="E429" s="16"/>
      <c r="F429" s="16"/>
      <c r="G429" s="16"/>
      <c r="H429" s="16"/>
      <c r="I429" s="16"/>
      <c r="J429" s="16"/>
    </row>
    <row r="430" spans="1:10" ht="15.75" customHeight="1" x14ac:dyDescent="0.25">
      <c r="A430" s="16"/>
      <c r="B430" s="16"/>
      <c r="C430" s="16"/>
      <c r="D430" s="16"/>
      <c r="E430" s="16"/>
      <c r="F430" s="16"/>
      <c r="G430" s="16"/>
      <c r="H430" s="16"/>
      <c r="I430" s="16"/>
      <c r="J430" s="16"/>
    </row>
    <row r="431" spans="1:10" ht="15.75" customHeight="1" x14ac:dyDescent="0.25">
      <c r="A431" s="16"/>
      <c r="B431" s="16"/>
      <c r="C431" s="16"/>
      <c r="D431" s="16"/>
      <c r="E431" s="16"/>
      <c r="F431" s="16"/>
      <c r="G431" s="16"/>
      <c r="H431" s="16"/>
      <c r="I431" s="16"/>
      <c r="J431" s="16"/>
    </row>
    <row r="432" spans="1:10" ht="15.75" customHeight="1" x14ac:dyDescent="0.25">
      <c r="A432" s="16"/>
      <c r="B432" s="16"/>
      <c r="C432" s="16"/>
      <c r="D432" s="16"/>
      <c r="E432" s="16"/>
      <c r="F432" s="16"/>
      <c r="G432" s="16"/>
      <c r="H432" s="16"/>
      <c r="I432" s="16"/>
      <c r="J432" s="16"/>
    </row>
    <row r="433" spans="1:10" ht="15.75" customHeight="1" x14ac:dyDescent="0.25">
      <c r="A433" s="16"/>
      <c r="B433" s="16"/>
      <c r="C433" s="16"/>
      <c r="D433" s="16"/>
      <c r="E433" s="16"/>
      <c r="F433" s="16"/>
      <c r="G433" s="16"/>
      <c r="H433" s="16"/>
      <c r="I433" s="16"/>
      <c r="J433" s="16"/>
    </row>
    <row r="434" spans="1:10" ht="15.75" customHeight="1" x14ac:dyDescent="0.25">
      <c r="A434" s="16"/>
      <c r="B434" s="16"/>
      <c r="C434" s="16"/>
      <c r="D434" s="16"/>
      <c r="E434" s="16"/>
      <c r="F434" s="16"/>
      <c r="G434" s="16"/>
      <c r="H434" s="16"/>
      <c r="I434" s="16"/>
      <c r="J434" s="16"/>
    </row>
    <row r="435" spans="1:10" ht="15.75" customHeight="1" x14ac:dyDescent="0.25">
      <c r="A435" s="16"/>
      <c r="B435" s="16"/>
      <c r="C435" s="16"/>
      <c r="D435" s="16"/>
      <c r="E435" s="16"/>
      <c r="F435" s="16"/>
      <c r="G435" s="16"/>
      <c r="H435" s="16"/>
      <c r="I435" s="16"/>
      <c r="J435" s="16"/>
    </row>
    <row r="436" spans="1:10" ht="15.75" customHeight="1" x14ac:dyDescent="0.25">
      <c r="A436" s="16"/>
      <c r="B436" s="16"/>
      <c r="C436" s="16"/>
      <c r="D436" s="16"/>
      <c r="E436" s="16"/>
      <c r="F436" s="16"/>
      <c r="G436" s="16"/>
      <c r="H436" s="16"/>
      <c r="I436" s="16"/>
      <c r="J436" s="16"/>
    </row>
    <row r="437" spans="1:10" ht="15.75" customHeight="1" x14ac:dyDescent="0.25">
      <c r="A437" s="16"/>
      <c r="B437" s="16"/>
      <c r="C437" s="16"/>
      <c r="D437" s="16"/>
      <c r="E437" s="16"/>
      <c r="F437" s="16"/>
      <c r="G437" s="16"/>
      <c r="H437" s="16"/>
      <c r="I437" s="16"/>
      <c r="J437" s="16"/>
    </row>
    <row r="438" spans="1:10" ht="15.75" customHeight="1" x14ac:dyDescent="0.25">
      <c r="A438" s="16"/>
      <c r="B438" s="16"/>
      <c r="C438" s="16"/>
      <c r="D438" s="16"/>
      <c r="E438" s="16"/>
      <c r="F438" s="16"/>
      <c r="G438" s="16"/>
      <c r="H438" s="16"/>
      <c r="I438" s="16"/>
      <c r="J438" s="16"/>
    </row>
    <row r="439" spans="1:10" ht="15.75" customHeight="1" x14ac:dyDescent="0.25">
      <c r="A439" s="16"/>
      <c r="B439" s="16"/>
      <c r="C439" s="16"/>
      <c r="D439" s="16"/>
      <c r="E439" s="16"/>
      <c r="F439" s="16"/>
      <c r="G439" s="16"/>
      <c r="H439" s="16"/>
      <c r="I439" s="16"/>
      <c r="J439" s="16"/>
    </row>
    <row r="440" spans="1:10" ht="15.75" customHeight="1" x14ac:dyDescent="0.25">
      <c r="A440" s="16"/>
      <c r="B440" s="16"/>
      <c r="C440" s="16"/>
      <c r="D440" s="16"/>
      <c r="E440" s="16"/>
      <c r="F440" s="16"/>
      <c r="G440" s="16"/>
      <c r="H440" s="16"/>
      <c r="I440" s="16"/>
      <c r="J440" s="16"/>
    </row>
    <row r="441" spans="1:10" ht="15.75" customHeight="1" x14ac:dyDescent="0.25">
      <c r="A441" s="16"/>
      <c r="B441" s="16"/>
      <c r="C441" s="16"/>
      <c r="D441" s="16"/>
      <c r="E441" s="16"/>
      <c r="F441" s="16"/>
      <c r="G441" s="16"/>
      <c r="H441" s="16"/>
      <c r="I441" s="16"/>
      <c r="J441" s="16"/>
    </row>
    <row r="442" spans="1:10" ht="15.75" customHeight="1" x14ac:dyDescent="0.25">
      <c r="A442" s="16"/>
      <c r="B442" s="16"/>
      <c r="C442" s="16"/>
      <c r="D442" s="16"/>
      <c r="E442" s="16"/>
      <c r="F442" s="16"/>
      <c r="G442" s="16"/>
      <c r="H442" s="16"/>
      <c r="I442" s="16"/>
      <c r="J442" s="16"/>
    </row>
    <row r="443" spans="1:10" ht="15.75" customHeight="1" x14ac:dyDescent="0.25">
      <c r="A443" s="16"/>
      <c r="B443" s="16"/>
      <c r="C443" s="16"/>
      <c r="D443" s="16"/>
      <c r="E443" s="16"/>
      <c r="F443" s="16"/>
      <c r="G443" s="16"/>
      <c r="H443" s="16"/>
      <c r="I443" s="16"/>
      <c r="J443" s="16"/>
    </row>
    <row r="444" spans="1:10" ht="15.75" customHeight="1" x14ac:dyDescent="0.25">
      <c r="A444" s="16"/>
      <c r="B444" s="16"/>
      <c r="C444" s="16"/>
      <c r="D444" s="16"/>
      <c r="E444" s="16"/>
      <c r="F444" s="16"/>
      <c r="G444" s="16"/>
      <c r="H444" s="16"/>
      <c r="I444" s="16"/>
      <c r="J444" s="16"/>
    </row>
    <row r="445" spans="1:10" ht="15.75" customHeight="1" x14ac:dyDescent="0.25">
      <c r="A445" s="16"/>
      <c r="B445" s="16"/>
      <c r="C445" s="16"/>
      <c r="D445" s="16"/>
      <c r="E445" s="16"/>
      <c r="F445" s="16"/>
      <c r="G445" s="16"/>
      <c r="H445" s="16"/>
      <c r="I445" s="16"/>
      <c r="J445" s="16"/>
    </row>
    <row r="446" spans="1:10" ht="15.75" customHeight="1" x14ac:dyDescent="0.25">
      <c r="A446" s="16"/>
      <c r="B446" s="16"/>
      <c r="C446" s="16"/>
      <c r="D446" s="16"/>
      <c r="E446" s="16"/>
      <c r="F446" s="16"/>
      <c r="G446" s="16"/>
      <c r="H446" s="16"/>
      <c r="I446" s="16"/>
      <c r="J446" s="16"/>
    </row>
    <row r="447" spans="1:10" ht="15.75" customHeight="1" x14ac:dyDescent="0.25">
      <c r="A447" s="16"/>
      <c r="B447" s="16"/>
      <c r="C447" s="16"/>
      <c r="D447" s="16"/>
      <c r="E447" s="16"/>
      <c r="F447" s="16"/>
      <c r="G447" s="16"/>
      <c r="H447" s="16"/>
      <c r="I447" s="16"/>
      <c r="J447" s="16"/>
    </row>
    <row r="448" spans="1:10" ht="15.75" customHeight="1" x14ac:dyDescent="0.25">
      <c r="A448" s="16"/>
      <c r="B448" s="16"/>
      <c r="C448" s="16"/>
      <c r="D448" s="16"/>
      <c r="E448" s="16"/>
      <c r="F448" s="16"/>
      <c r="G448" s="16"/>
      <c r="H448" s="16"/>
      <c r="I448" s="16"/>
      <c r="J448" s="16"/>
    </row>
    <row r="449" spans="1:10" ht="15.75" customHeight="1" x14ac:dyDescent="0.25">
      <c r="A449" s="16"/>
      <c r="B449" s="16"/>
      <c r="C449" s="16"/>
      <c r="D449" s="16"/>
      <c r="E449" s="16"/>
      <c r="F449" s="16"/>
      <c r="G449" s="16"/>
      <c r="H449" s="16"/>
      <c r="I449" s="16"/>
      <c r="J449" s="16"/>
    </row>
    <row r="450" spans="1:10" ht="15.75" customHeight="1" x14ac:dyDescent="0.25">
      <c r="A450" s="16"/>
      <c r="B450" s="16"/>
      <c r="C450" s="16"/>
      <c r="D450" s="16"/>
      <c r="E450" s="16"/>
      <c r="F450" s="16"/>
      <c r="G450" s="16"/>
      <c r="H450" s="16"/>
      <c r="I450" s="16"/>
      <c r="J450" s="16"/>
    </row>
    <row r="451" spans="1:10" ht="15.75" customHeight="1" x14ac:dyDescent="0.25">
      <c r="A451" s="16"/>
      <c r="B451" s="16"/>
      <c r="C451" s="16"/>
      <c r="D451" s="16"/>
      <c r="E451" s="16"/>
      <c r="F451" s="16"/>
      <c r="G451" s="16"/>
      <c r="H451" s="16"/>
      <c r="I451" s="16"/>
      <c r="J451" s="16"/>
    </row>
    <row r="452" spans="1:10" ht="15.75" customHeight="1" x14ac:dyDescent="0.25">
      <c r="A452" s="16"/>
      <c r="B452" s="16"/>
      <c r="C452" s="16"/>
      <c r="D452" s="16"/>
      <c r="E452" s="16"/>
      <c r="F452" s="16"/>
      <c r="G452" s="16"/>
      <c r="H452" s="16"/>
      <c r="I452" s="16"/>
      <c r="J452" s="16"/>
    </row>
    <row r="453" spans="1:10" ht="15.75" customHeight="1" x14ac:dyDescent="0.25">
      <c r="A453" s="16"/>
      <c r="B453" s="16"/>
      <c r="C453" s="16"/>
      <c r="D453" s="16"/>
      <c r="E453" s="16"/>
      <c r="F453" s="16"/>
      <c r="G453" s="16"/>
      <c r="H453" s="16"/>
      <c r="I453" s="16"/>
      <c r="J453" s="16"/>
    </row>
    <row r="454" spans="1:10" ht="15.75" customHeight="1" x14ac:dyDescent="0.25">
      <c r="A454" s="16"/>
      <c r="B454" s="16"/>
      <c r="C454" s="16"/>
      <c r="D454" s="16"/>
      <c r="E454" s="16"/>
      <c r="F454" s="16"/>
      <c r="G454" s="16"/>
      <c r="H454" s="16"/>
      <c r="I454" s="16"/>
      <c r="J454" s="16"/>
    </row>
    <row r="455" spans="1:10" ht="15.75" customHeight="1" x14ac:dyDescent="0.25">
      <c r="A455" s="16"/>
      <c r="B455" s="16"/>
      <c r="C455" s="16"/>
      <c r="D455" s="16"/>
      <c r="E455" s="16"/>
      <c r="F455" s="16"/>
      <c r="G455" s="16"/>
      <c r="H455" s="16"/>
      <c r="I455" s="16"/>
      <c r="J455" s="16"/>
    </row>
    <row r="456" spans="1:10" ht="15.75" customHeight="1" x14ac:dyDescent="0.25">
      <c r="A456" s="16"/>
      <c r="B456" s="16"/>
      <c r="C456" s="16"/>
      <c r="D456" s="16"/>
      <c r="E456" s="16"/>
      <c r="F456" s="16"/>
      <c r="G456" s="16"/>
      <c r="H456" s="16"/>
      <c r="I456" s="16"/>
      <c r="J456" s="16"/>
    </row>
    <row r="457" spans="1:10" ht="15.75" customHeight="1" x14ac:dyDescent="0.25">
      <c r="A457" s="16"/>
      <c r="B457" s="16"/>
      <c r="C457" s="16"/>
      <c r="D457" s="16"/>
      <c r="E457" s="16"/>
      <c r="F457" s="16"/>
      <c r="G457" s="16"/>
      <c r="H457" s="16"/>
      <c r="I457" s="16"/>
      <c r="J457" s="16"/>
    </row>
    <row r="458" spans="1:10" ht="15.75" customHeight="1" x14ac:dyDescent="0.25">
      <c r="A458" s="16"/>
      <c r="B458" s="16"/>
      <c r="C458" s="16"/>
      <c r="D458" s="16"/>
      <c r="E458" s="16"/>
      <c r="F458" s="16"/>
      <c r="G458" s="16"/>
      <c r="H458" s="16"/>
      <c r="I458" s="16"/>
      <c r="J458" s="16"/>
    </row>
    <row r="459" spans="1:10" ht="15.75" customHeight="1" x14ac:dyDescent="0.25">
      <c r="A459" s="16"/>
      <c r="B459" s="16"/>
      <c r="C459" s="16"/>
      <c r="D459" s="16"/>
      <c r="E459" s="16"/>
      <c r="F459" s="16"/>
      <c r="G459" s="16"/>
      <c r="H459" s="16"/>
      <c r="I459" s="16"/>
      <c r="J459" s="16"/>
    </row>
    <row r="460" spans="1:10" ht="15.75" customHeight="1" x14ac:dyDescent="0.25">
      <c r="A460" s="16"/>
      <c r="B460" s="16"/>
      <c r="C460" s="16"/>
      <c r="D460" s="16"/>
      <c r="E460" s="16"/>
      <c r="F460" s="16"/>
      <c r="G460" s="16"/>
      <c r="H460" s="16"/>
      <c r="I460" s="16"/>
      <c r="J460" s="16"/>
    </row>
    <row r="461" spans="1:10" ht="15.75" customHeight="1" x14ac:dyDescent="0.25">
      <c r="A461" s="16"/>
      <c r="B461" s="16"/>
      <c r="C461" s="16"/>
      <c r="D461" s="16"/>
      <c r="E461" s="16"/>
      <c r="F461" s="16"/>
      <c r="G461" s="16"/>
      <c r="H461" s="16"/>
      <c r="I461" s="16"/>
      <c r="J461" s="16"/>
    </row>
    <row r="462" spans="1:10" ht="15.75" customHeight="1" x14ac:dyDescent="0.25">
      <c r="A462" s="16"/>
      <c r="B462" s="16"/>
      <c r="C462" s="16"/>
      <c r="D462" s="16"/>
      <c r="E462" s="16"/>
      <c r="F462" s="16"/>
      <c r="G462" s="16"/>
      <c r="H462" s="16"/>
      <c r="I462" s="16"/>
      <c r="J462" s="16"/>
    </row>
    <row r="463" spans="1:10" ht="15.75" customHeight="1" x14ac:dyDescent="0.25">
      <c r="A463" s="16"/>
      <c r="B463" s="16"/>
      <c r="C463" s="16"/>
      <c r="D463" s="16"/>
      <c r="E463" s="16"/>
      <c r="F463" s="16"/>
      <c r="G463" s="16"/>
      <c r="H463" s="16"/>
      <c r="I463" s="16"/>
      <c r="J463" s="16"/>
    </row>
    <row r="464" spans="1:10" ht="15.75" customHeight="1" x14ac:dyDescent="0.25">
      <c r="A464" s="16"/>
      <c r="B464" s="16"/>
      <c r="C464" s="16"/>
      <c r="D464" s="16"/>
      <c r="E464" s="16"/>
      <c r="F464" s="16"/>
      <c r="G464" s="16"/>
      <c r="H464" s="16"/>
      <c r="I464" s="16"/>
      <c r="J464" s="16"/>
    </row>
    <row r="465" spans="1:10" ht="15.75" customHeight="1" x14ac:dyDescent="0.25">
      <c r="A465" s="16"/>
      <c r="B465" s="16"/>
      <c r="C465" s="16"/>
      <c r="D465" s="16"/>
      <c r="E465" s="16"/>
      <c r="F465" s="16"/>
      <c r="G465" s="16"/>
      <c r="H465" s="16"/>
      <c r="I465" s="16"/>
      <c r="J465" s="16"/>
    </row>
    <row r="466" spans="1:10" ht="15.75" customHeight="1" x14ac:dyDescent="0.25">
      <c r="A466" s="16"/>
      <c r="B466" s="16"/>
      <c r="C466" s="16"/>
      <c r="D466" s="16"/>
      <c r="E466" s="16"/>
      <c r="F466" s="16"/>
      <c r="G466" s="16"/>
      <c r="H466" s="16"/>
      <c r="I466" s="16"/>
      <c r="J466" s="16"/>
    </row>
    <row r="467" spans="1:10" ht="15.75" customHeight="1" x14ac:dyDescent="0.25">
      <c r="A467" s="16"/>
      <c r="B467" s="16"/>
      <c r="C467" s="16"/>
      <c r="D467" s="16"/>
      <c r="E467" s="16"/>
      <c r="F467" s="16"/>
      <c r="G467" s="16"/>
      <c r="H467" s="16"/>
      <c r="I467" s="16"/>
      <c r="J467" s="16"/>
    </row>
    <row r="468" spans="1:10" ht="15.75" customHeight="1" x14ac:dyDescent="0.25">
      <c r="A468" s="16"/>
      <c r="B468" s="16"/>
      <c r="C468" s="16"/>
      <c r="D468" s="16"/>
      <c r="E468" s="16"/>
      <c r="F468" s="16"/>
      <c r="G468" s="16"/>
      <c r="H468" s="16"/>
      <c r="I468" s="16"/>
      <c r="J468" s="16"/>
    </row>
    <row r="469" spans="1:10" ht="15.75" customHeight="1" x14ac:dyDescent="0.25">
      <c r="A469" s="16"/>
      <c r="B469" s="16"/>
      <c r="C469" s="16"/>
      <c r="D469" s="16"/>
      <c r="E469" s="16"/>
      <c r="F469" s="16"/>
      <c r="G469" s="16"/>
      <c r="H469" s="16"/>
      <c r="I469" s="16"/>
      <c r="J469" s="16"/>
    </row>
    <row r="470" spans="1:10" ht="15.75" customHeight="1" x14ac:dyDescent="0.25">
      <c r="A470" s="16"/>
      <c r="B470" s="16"/>
      <c r="C470" s="16"/>
      <c r="D470" s="16"/>
      <c r="E470" s="16"/>
      <c r="F470" s="16"/>
      <c r="G470" s="16"/>
      <c r="H470" s="16"/>
      <c r="I470" s="16"/>
      <c r="J470" s="16"/>
    </row>
    <row r="471" spans="1:10" ht="15.75" customHeight="1" x14ac:dyDescent="0.25">
      <c r="A471" s="16"/>
      <c r="B471" s="16"/>
      <c r="C471" s="16"/>
      <c r="D471" s="16"/>
      <c r="E471" s="16"/>
      <c r="F471" s="16"/>
      <c r="G471" s="16"/>
      <c r="H471" s="16"/>
      <c r="I471" s="16"/>
      <c r="J471" s="16"/>
    </row>
    <row r="472" spans="1:10" ht="15.75" customHeight="1" x14ac:dyDescent="0.25">
      <c r="A472" s="16"/>
      <c r="B472" s="16"/>
      <c r="C472" s="16"/>
      <c r="D472" s="16"/>
      <c r="E472" s="16"/>
      <c r="F472" s="16"/>
      <c r="G472" s="16"/>
      <c r="H472" s="16"/>
      <c r="I472" s="16"/>
      <c r="J472" s="16"/>
    </row>
    <row r="473" spans="1:10" ht="15.75" customHeight="1" x14ac:dyDescent="0.25">
      <c r="A473" s="16"/>
      <c r="B473" s="16"/>
      <c r="C473" s="16"/>
      <c r="D473" s="16"/>
      <c r="E473" s="16"/>
      <c r="F473" s="16"/>
      <c r="G473" s="16"/>
      <c r="H473" s="16"/>
      <c r="I473" s="16"/>
      <c r="J473" s="16"/>
    </row>
    <row r="474" spans="1:10" ht="15.75" customHeight="1" x14ac:dyDescent="0.25">
      <c r="A474" s="16"/>
      <c r="B474" s="16"/>
      <c r="C474" s="16"/>
      <c r="D474" s="16"/>
      <c r="E474" s="16"/>
      <c r="F474" s="16"/>
      <c r="G474" s="16"/>
      <c r="H474" s="16"/>
      <c r="I474" s="16"/>
      <c r="J474" s="16"/>
    </row>
    <row r="475" spans="1:10" ht="15.75" customHeight="1" x14ac:dyDescent="0.25">
      <c r="A475" s="16"/>
      <c r="B475" s="16"/>
      <c r="C475" s="16"/>
      <c r="D475" s="16"/>
      <c r="E475" s="16"/>
      <c r="F475" s="16"/>
      <c r="G475" s="16"/>
      <c r="H475" s="16"/>
      <c r="I475" s="16"/>
      <c r="J475" s="16"/>
    </row>
    <row r="476" spans="1:10" ht="15.75" customHeight="1" x14ac:dyDescent="0.25">
      <c r="A476" s="16"/>
      <c r="B476" s="16"/>
      <c r="C476" s="16"/>
      <c r="D476" s="16"/>
      <c r="E476" s="16"/>
      <c r="F476" s="16"/>
      <c r="G476" s="16"/>
      <c r="H476" s="16"/>
      <c r="I476" s="16"/>
      <c r="J476" s="16"/>
    </row>
    <row r="477" spans="1:10" ht="15.75" customHeight="1" x14ac:dyDescent="0.25">
      <c r="A477" s="16"/>
      <c r="B477" s="16"/>
      <c r="C477" s="16"/>
      <c r="D477" s="16"/>
      <c r="E477" s="16"/>
      <c r="F477" s="16"/>
      <c r="G477" s="16"/>
      <c r="H477" s="16"/>
      <c r="I477" s="16"/>
      <c r="J477" s="16"/>
    </row>
    <row r="478" spans="1:10" ht="15.75" customHeight="1" x14ac:dyDescent="0.25">
      <c r="A478" s="16"/>
      <c r="B478" s="16"/>
      <c r="C478" s="16"/>
      <c r="D478" s="16"/>
      <c r="E478" s="16"/>
      <c r="F478" s="16"/>
      <c r="G478" s="16"/>
      <c r="H478" s="16"/>
      <c r="I478" s="16"/>
      <c r="J478" s="16"/>
    </row>
    <row r="479" spans="1:10" ht="15.75" customHeight="1" x14ac:dyDescent="0.25">
      <c r="A479" s="16"/>
      <c r="B479" s="16"/>
      <c r="C479" s="16"/>
      <c r="D479" s="16"/>
      <c r="E479" s="16"/>
      <c r="F479" s="16"/>
      <c r="G479" s="16"/>
      <c r="H479" s="16"/>
      <c r="I479" s="16"/>
      <c r="J479" s="16"/>
    </row>
    <row r="480" spans="1:10" ht="15.75" customHeight="1" x14ac:dyDescent="0.25">
      <c r="A480" s="16"/>
      <c r="B480" s="16"/>
      <c r="C480" s="16"/>
      <c r="D480" s="16"/>
      <c r="E480" s="16"/>
      <c r="F480" s="16"/>
      <c r="G480" s="16"/>
      <c r="H480" s="16"/>
      <c r="I480" s="16"/>
      <c r="J480" s="16"/>
    </row>
    <row r="481" spans="1:10" ht="15.75" customHeight="1" x14ac:dyDescent="0.25">
      <c r="A481" s="16"/>
      <c r="B481" s="16"/>
      <c r="C481" s="16"/>
      <c r="D481" s="16"/>
      <c r="E481" s="16"/>
      <c r="F481" s="16"/>
      <c r="G481" s="16"/>
      <c r="H481" s="16"/>
      <c r="I481" s="16"/>
      <c r="J481" s="16"/>
    </row>
    <row r="482" spans="1:10" ht="15.75" customHeight="1" x14ac:dyDescent="0.25">
      <c r="A482" s="16"/>
      <c r="B482" s="16"/>
      <c r="C482" s="16"/>
      <c r="D482" s="16"/>
      <c r="E482" s="16"/>
      <c r="F482" s="16"/>
      <c r="G482" s="16"/>
      <c r="H482" s="16"/>
      <c r="I482" s="16"/>
      <c r="J482" s="16"/>
    </row>
    <row r="483" spans="1:10" ht="15.75" customHeight="1" x14ac:dyDescent="0.25">
      <c r="A483" s="16"/>
      <c r="B483" s="16"/>
      <c r="C483" s="16"/>
      <c r="D483" s="16"/>
      <c r="E483" s="16"/>
      <c r="F483" s="16"/>
      <c r="G483" s="16"/>
      <c r="H483" s="16"/>
      <c r="I483" s="16"/>
      <c r="J483" s="16"/>
    </row>
    <row r="484" spans="1:10" ht="15.75" customHeight="1" x14ac:dyDescent="0.25">
      <c r="A484" s="16"/>
      <c r="B484" s="16"/>
      <c r="C484" s="16"/>
      <c r="D484" s="16"/>
      <c r="E484" s="16"/>
      <c r="F484" s="16"/>
      <c r="G484" s="16"/>
      <c r="H484" s="16"/>
      <c r="I484" s="16"/>
      <c r="J484" s="16"/>
    </row>
    <row r="485" spans="1:10" ht="15.75" customHeight="1" x14ac:dyDescent="0.25">
      <c r="A485" s="16"/>
      <c r="B485" s="16"/>
      <c r="C485" s="16"/>
      <c r="D485" s="16"/>
      <c r="E485" s="16"/>
      <c r="F485" s="16"/>
      <c r="G485" s="16"/>
      <c r="H485" s="16"/>
      <c r="I485" s="16"/>
      <c r="J485" s="16"/>
    </row>
    <row r="486" spans="1:10" ht="15.75" customHeight="1" x14ac:dyDescent="0.25">
      <c r="A486" s="16"/>
      <c r="B486" s="16"/>
      <c r="C486" s="16"/>
      <c r="D486" s="16"/>
      <c r="E486" s="16"/>
      <c r="F486" s="16"/>
      <c r="G486" s="16"/>
      <c r="H486" s="16"/>
      <c r="I486" s="16"/>
      <c r="J486" s="16"/>
    </row>
    <row r="487" spans="1:10" ht="15.75" customHeight="1" x14ac:dyDescent="0.25">
      <c r="A487" s="16"/>
      <c r="B487" s="16"/>
      <c r="C487" s="16"/>
      <c r="D487" s="16"/>
      <c r="E487" s="16"/>
      <c r="F487" s="16"/>
      <c r="G487" s="16"/>
      <c r="H487" s="16"/>
      <c r="I487" s="16"/>
      <c r="J487" s="16"/>
    </row>
    <row r="488" spans="1:10" ht="15.75" customHeight="1" x14ac:dyDescent="0.25">
      <c r="A488" s="16"/>
      <c r="B488" s="16"/>
      <c r="C488" s="16"/>
      <c r="D488" s="16"/>
      <c r="E488" s="16"/>
      <c r="F488" s="16"/>
      <c r="G488" s="16"/>
      <c r="H488" s="16"/>
      <c r="I488" s="16"/>
      <c r="J488" s="16"/>
    </row>
    <row r="489" spans="1:10" ht="15.75" customHeight="1" x14ac:dyDescent="0.25">
      <c r="A489" s="16"/>
      <c r="B489" s="16"/>
      <c r="C489" s="16"/>
      <c r="D489" s="16"/>
      <c r="E489" s="16"/>
      <c r="F489" s="16"/>
      <c r="G489" s="16"/>
      <c r="H489" s="16"/>
      <c r="I489" s="16"/>
      <c r="J489" s="16"/>
    </row>
    <row r="490" spans="1:10" ht="15.75" customHeight="1" x14ac:dyDescent="0.25">
      <c r="A490" s="16"/>
      <c r="B490" s="16"/>
      <c r="C490" s="16"/>
      <c r="D490" s="16"/>
      <c r="E490" s="16"/>
      <c r="F490" s="16"/>
      <c r="G490" s="16"/>
      <c r="H490" s="16"/>
      <c r="I490" s="16"/>
      <c r="J490" s="16"/>
    </row>
    <row r="491" spans="1:10" ht="15.75" customHeight="1" x14ac:dyDescent="0.25">
      <c r="A491" s="16"/>
      <c r="B491" s="16"/>
      <c r="C491" s="16"/>
      <c r="D491" s="16"/>
      <c r="E491" s="16"/>
      <c r="F491" s="16"/>
      <c r="G491" s="16"/>
      <c r="H491" s="16"/>
      <c r="I491" s="16"/>
      <c r="J491" s="16"/>
    </row>
    <row r="492" spans="1:10" ht="15.75" customHeight="1" x14ac:dyDescent="0.25">
      <c r="A492" s="16"/>
      <c r="B492" s="16"/>
      <c r="C492" s="16"/>
      <c r="D492" s="16"/>
      <c r="E492" s="16"/>
      <c r="F492" s="16"/>
      <c r="G492" s="16"/>
      <c r="H492" s="16"/>
      <c r="I492" s="16"/>
      <c r="J492" s="16"/>
    </row>
    <row r="493" spans="1:10" ht="15.75" customHeight="1" x14ac:dyDescent="0.25">
      <c r="A493" s="16"/>
      <c r="B493" s="16"/>
      <c r="C493" s="16"/>
      <c r="D493" s="16"/>
      <c r="E493" s="16"/>
      <c r="F493" s="16"/>
      <c r="G493" s="16"/>
      <c r="H493" s="16"/>
      <c r="I493" s="16"/>
      <c r="J493" s="16"/>
    </row>
    <row r="494" spans="1:10" ht="15.75" customHeight="1" x14ac:dyDescent="0.25">
      <c r="A494" s="16"/>
      <c r="B494" s="16"/>
      <c r="C494" s="16"/>
      <c r="D494" s="16"/>
      <c r="E494" s="16"/>
      <c r="F494" s="16"/>
      <c r="G494" s="16"/>
      <c r="H494" s="16"/>
      <c r="I494" s="16"/>
      <c r="J494" s="16"/>
    </row>
    <row r="495" spans="1:10" ht="15.75" customHeight="1" x14ac:dyDescent="0.25">
      <c r="A495" s="16"/>
      <c r="B495" s="16"/>
      <c r="C495" s="16"/>
      <c r="D495" s="16"/>
      <c r="E495" s="16"/>
      <c r="F495" s="16"/>
      <c r="G495" s="16"/>
      <c r="H495" s="16"/>
      <c r="I495" s="16"/>
      <c r="J495" s="16"/>
    </row>
    <row r="496" spans="1:10" ht="15.75" customHeight="1" x14ac:dyDescent="0.25">
      <c r="A496" s="16"/>
      <c r="B496" s="16"/>
      <c r="C496" s="16"/>
      <c r="D496" s="16"/>
      <c r="E496" s="16"/>
      <c r="F496" s="16"/>
      <c r="G496" s="16"/>
      <c r="H496" s="16"/>
      <c r="I496" s="16"/>
      <c r="J496" s="16"/>
    </row>
    <row r="497" spans="1:10" ht="15.75" customHeight="1" x14ac:dyDescent="0.25">
      <c r="A497" s="16"/>
      <c r="B497" s="16"/>
      <c r="C497" s="16"/>
      <c r="D497" s="16"/>
      <c r="E497" s="16"/>
      <c r="F497" s="16"/>
      <c r="G497" s="16"/>
      <c r="H497" s="16"/>
      <c r="I497" s="16"/>
      <c r="J497" s="16"/>
    </row>
    <row r="498" spans="1:10" ht="15.75" customHeight="1" x14ac:dyDescent="0.25">
      <c r="A498" s="16"/>
      <c r="B498" s="16"/>
      <c r="C498" s="16"/>
      <c r="D498" s="16"/>
      <c r="E498" s="16"/>
      <c r="F498" s="16"/>
      <c r="G498" s="16"/>
      <c r="H498" s="16"/>
      <c r="I498" s="16"/>
      <c r="J498" s="16"/>
    </row>
    <row r="499" spans="1:10" ht="15.75" customHeight="1" x14ac:dyDescent="0.25">
      <c r="A499" s="16"/>
      <c r="B499" s="16"/>
      <c r="C499" s="16"/>
      <c r="D499" s="16"/>
      <c r="E499" s="16"/>
      <c r="F499" s="16"/>
      <c r="G499" s="16"/>
      <c r="H499" s="16"/>
      <c r="I499" s="16"/>
      <c r="J499" s="16"/>
    </row>
    <row r="500" spans="1:10" ht="15.75" customHeight="1" x14ac:dyDescent="0.25">
      <c r="A500" s="16"/>
      <c r="B500" s="16"/>
      <c r="C500" s="16"/>
      <c r="D500" s="16"/>
      <c r="E500" s="16"/>
      <c r="F500" s="16"/>
      <c r="G500" s="16"/>
      <c r="H500" s="16"/>
      <c r="I500" s="16"/>
      <c r="J500" s="16"/>
    </row>
    <row r="501" spans="1:10" ht="15.75" customHeight="1" x14ac:dyDescent="0.25">
      <c r="A501" s="16"/>
      <c r="B501" s="16"/>
      <c r="C501" s="16"/>
      <c r="D501" s="16"/>
      <c r="E501" s="16"/>
      <c r="F501" s="16"/>
      <c r="G501" s="16"/>
      <c r="H501" s="16"/>
      <c r="I501" s="16"/>
      <c r="J501" s="16"/>
    </row>
    <row r="502" spans="1:10" ht="15.75" customHeight="1" x14ac:dyDescent="0.25">
      <c r="A502" s="16"/>
      <c r="B502" s="16"/>
      <c r="C502" s="16"/>
      <c r="D502" s="16"/>
      <c r="E502" s="16"/>
      <c r="F502" s="16"/>
      <c r="G502" s="16"/>
      <c r="H502" s="16"/>
      <c r="I502" s="16"/>
      <c r="J502" s="16"/>
    </row>
    <row r="503" spans="1:10" ht="15.75" customHeight="1" x14ac:dyDescent="0.25">
      <c r="A503" s="16"/>
      <c r="B503" s="16"/>
      <c r="C503" s="16"/>
      <c r="D503" s="16"/>
      <c r="E503" s="16"/>
      <c r="F503" s="16"/>
      <c r="G503" s="16"/>
      <c r="H503" s="16"/>
      <c r="I503" s="16"/>
      <c r="J503" s="16"/>
    </row>
    <row r="504" spans="1:10" ht="15.75" customHeight="1" x14ac:dyDescent="0.25">
      <c r="A504" s="16"/>
      <c r="B504" s="16"/>
      <c r="C504" s="16"/>
      <c r="D504" s="16"/>
      <c r="E504" s="16"/>
      <c r="F504" s="16"/>
      <c r="G504" s="16"/>
      <c r="H504" s="16"/>
      <c r="I504" s="16"/>
      <c r="J504" s="16"/>
    </row>
    <row r="505" spans="1:10" ht="15.75" customHeight="1" x14ac:dyDescent="0.25">
      <c r="A505" s="16"/>
      <c r="B505" s="16"/>
      <c r="C505" s="16"/>
      <c r="D505" s="16"/>
      <c r="E505" s="16"/>
      <c r="F505" s="16"/>
      <c r="G505" s="16"/>
      <c r="H505" s="16"/>
      <c r="I505" s="16"/>
      <c r="J505" s="16"/>
    </row>
    <row r="506" spans="1:10" ht="15.75" customHeight="1" x14ac:dyDescent="0.25">
      <c r="A506" s="16"/>
      <c r="B506" s="16"/>
      <c r="C506" s="16"/>
      <c r="D506" s="16"/>
      <c r="E506" s="16"/>
      <c r="F506" s="16"/>
      <c r="G506" s="16"/>
      <c r="H506" s="16"/>
      <c r="I506" s="16"/>
      <c r="J506" s="16"/>
    </row>
    <row r="507" spans="1:10" ht="15.75" customHeight="1" x14ac:dyDescent="0.25">
      <c r="A507" s="16"/>
      <c r="B507" s="16"/>
      <c r="C507" s="16"/>
      <c r="D507" s="16"/>
      <c r="E507" s="16"/>
      <c r="F507" s="16"/>
      <c r="G507" s="16"/>
      <c r="H507" s="16"/>
      <c r="I507" s="16"/>
      <c r="J507" s="16"/>
    </row>
    <row r="508" spans="1:10" ht="15.75" customHeight="1" x14ac:dyDescent="0.25">
      <c r="A508" s="16"/>
      <c r="B508" s="16"/>
      <c r="C508" s="16"/>
      <c r="D508" s="16"/>
      <c r="E508" s="16"/>
      <c r="F508" s="16"/>
      <c r="G508" s="16"/>
      <c r="H508" s="16"/>
      <c r="I508" s="16"/>
      <c r="J508" s="16"/>
    </row>
    <row r="509" spans="1:10" ht="15.75" customHeight="1" x14ac:dyDescent="0.25">
      <c r="A509" s="16"/>
      <c r="B509" s="16"/>
      <c r="C509" s="16"/>
      <c r="D509" s="16"/>
      <c r="E509" s="16"/>
      <c r="F509" s="16"/>
      <c r="G509" s="16"/>
      <c r="H509" s="16"/>
      <c r="I509" s="16"/>
      <c r="J509" s="16"/>
    </row>
    <row r="510" spans="1:10" ht="15.75" customHeight="1" x14ac:dyDescent="0.25">
      <c r="A510" s="16"/>
      <c r="B510" s="16"/>
      <c r="C510" s="16"/>
      <c r="D510" s="16"/>
      <c r="E510" s="16"/>
      <c r="F510" s="16"/>
      <c r="G510" s="16"/>
      <c r="H510" s="16"/>
      <c r="I510" s="16"/>
      <c r="J510" s="16"/>
    </row>
    <row r="511" spans="1:10" ht="15.75" customHeight="1" x14ac:dyDescent="0.25">
      <c r="A511" s="16"/>
      <c r="B511" s="16"/>
      <c r="C511" s="16"/>
      <c r="D511" s="16"/>
      <c r="E511" s="16"/>
      <c r="F511" s="16"/>
      <c r="G511" s="16"/>
      <c r="H511" s="16"/>
      <c r="I511" s="16"/>
      <c r="J511" s="16"/>
    </row>
    <row r="512" spans="1:10" ht="15.75" customHeight="1" x14ac:dyDescent="0.25">
      <c r="A512" s="16"/>
      <c r="B512" s="16"/>
      <c r="C512" s="16"/>
      <c r="D512" s="16"/>
      <c r="E512" s="16"/>
      <c r="F512" s="16"/>
      <c r="G512" s="16"/>
      <c r="H512" s="16"/>
      <c r="I512" s="16"/>
      <c r="J512" s="16"/>
    </row>
    <row r="513" spans="1:10" ht="15.75" customHeight="1" x14ac:dyDescent="0.25">
      <c r="A513" s="16"/>
      <c r="B513" s="16"/>
      <c r="C513" s="16"/>
      <c r="D513" s="16"/>
      <c r="E513" s="16"/>
      <c r="F513" s="16"/>
      <c r="G513" s="16"/>
      <c r="H513" s="16"/>
      <c r="I513" s="16"/>
      <c r="J513" s="16"/>
    </row>
    <row r="514" spans="1:10" ht="15.75" customHeight="1" x14ac:dyDescent="0.25">
      <c r="A514" s="16"/>
      <c r="B514" s="16"/>
      <c r="C514" s="16"/>
      <c r="D514" s="16"/>
      <c r="E514" s="16"/>
      <c r="F514" s="16"/>
      <c r="G514" s="16"/>
      <c r="H514" s="16"/>
      <c r="I514" s="16"/>
      <c r="J514" s="16"/>
    </row>
    <row r="515" spans="1:10" ht="15.75" customHeight="1" x14ac:dyDescent="0.25">
      <c r="A515" s="16"/>
      <c r="B515" s="16"/>
      <c r="C515" s="16"/>
      <c r="D515" s="16"/>
      <c r="E515" s="16"/>
      <c r="F515" s="16"/>
      <c r="G515" s="16"/>
      <c r="H515" s="16"/>
      <c r="I515" s="16"/>
      <c r="J515" s="16"/>
    </row>
    <row r="516" spans="1:10" ht="15.75" customHeight="1" x14ac:dyDescent="0.25">
      <c r="A516" s="16"/>
      <c r="B516" s="16"/>
      <c r="C516" s="16"/>
      <c r="D516" s="16"/>
      <c r="E516" s="16"/>
      <c r="F516" s="16"/>
      <c r="G516" s="16"/>
      <c r="H516" s="16"/>
      <c r="I516" s="16"/>
      <c r="J516" s="16"/>
    </row>
    <row r="517" spans="1:10" ht="15.75" customHeight="1" x14ac:dyDescent="0.25">
      <c r="A517" s="16"/>
      <c r="B517" s="16"/>
      <c r="C517" s="16"/>
      <c r="D517" s="16"/>
      <c r="E517" s="16"/>
      <c r="F517" s="16"/>
      <c r="G517" s="16"/>
      <c r="H517" s="16"/>
      <c r="I517" s="16"/>
      <c r="J517" s="16"/>
    </row>
    <row r="518" spans="1:10" ht="15.75" customHeight="1" x14ac:dyDescent="0.25">
      <c r="A518" s="16"/>
      <c r="B518" s="16"/>
      <c r="C518" s="16"/>
      <c r="D518" s="16"/>
      <c r="E518" s="16"/>
      <c r="F518" s="16"/>
      <c r="G518" s="16"/>
      <c r="H518" s="16"/>
      <c r="I518" s="16"/>
      <c r="J518" s="16"/>
    </row>
    <row r="519" spans="1:10" ht="15.75" customHeight="1" x14ac:dyDescent="0.25">
      <c r="A519" s="16"/>
      <c r="B519" s="16"/>
      <c r="C519" s="16"/>
      <c r="D519" s="16"/>
      <c r="E519" s="16"/>
      <c r="F519" s="16"/>
      <c r="G519" s="16"/>
      <c r="H519" s="16"/>
      <c r="I519" s="16"/>
      <c r="J519" s="16"/>
    </row>
    <row r="520" spans="1:10" ht="15.75" customHeight="1" x14ac:dyDescent="0.25">
      <c r="A520" s="16"/>
      <c r="B520" s="16"/>
      <c r="C520" s="16"/>
      <c r="D520" s="16"/>
      <c r="E520" s="16"/>
      <c r="F520" s="16"/>
      <c r="G520" s="16"/>
      <c r="H520" s="16"/>
      <c r="I520" s="16"/>
      <c r="J520" s="16"/>
    </row>
    <row r="521" spans="1:10" ht="15.75" customHeight="1" x14ac:dyDescent="0.25">
      <c r="A521" s="16"/>
      <c r="B521" s="16"/>
      <c r="C521" s="16"/>
      <c r="D521" s="16"/>
      <c r="E521" s="16"/>
      <c r="F521" s="16"/>
      <c r="G521" s="16"/>
      <c r="H521" s="16"/>
      <c r="I521" s="16"/>
      <c r="J521" s="16"/>
    </row>
    <row r="522" spans="1:10" ht="15.75" customHeight="1" x14ac:dyDescent="0.25">
      <c r="A522" s="16"/>
      <c r="B522" s="16"/>
      <c r="C522" s="16"/>
      <c r="D522" s="16"/>
      <c r="E522" s="16"/>
      <c r="F522" s="16"/>
      <c r="G522" s="16"/>
      <c r="H522" s="16"/>
      <c r="I522" s="16"/>
      <c r="J522" s="16"/>
    </row>
    <row r="523" spans="1:10" ht="15.75" customHeight="1" x14ac:dyDescent="0.25">
      <c r="A523" s="16"/>
      <c r="B523" s="16"/>
      <c r="C523" s="16"/>
      <c r="D523" s="16"/>
      <c r="E523" s="16"/>
      <c r="F523" s="16"/>
      <c r="G523" s="16"/>
      <c r="H523" s="16"/>
      <c r="I523" s="16"/>
      <c r="J523" s="16"/>
    </row>
    <row r="524" spans="1:10" ht="15.75" customHeight="1" x14ac:dyDescent="0.25">
      <c r="A524" s="16"/>
      <c r="B524" s="16"/>
      <c r="C524" s="16"/>
      <c r="D524" s="16"/>
      <c r="E524" s="16"/>
      <c r="F524" s="16"/>
      <c r="G524" s="16"/>
      <c r="H524" s="16"/>
      <c r="I524" s="16"/>
      <c r="J524" s="16"/>
    </row>
    <row r="525" spans="1:10" ht="15.75" customHeight="1" x14ac:dyDescent="0.25">
      <c r="A525" s="16"/>
      <c r="B525" s="16"/>
      <c r="C525" s="16"/>
      <c r="D525" s="16"/>
      <c r="E525" s="16"/>
      <c r="F525" s="16"/>
      <c r="G525" s="16"/>
      <c r="H525" s="16"/>
      <c r="I525" s="16"/>
      <c r="J525" s="16"/>
    </row>
    <row r="526" spans="1:10" ht="15.75" customHeight="1" x14ac:dyDescent="0.25">
      <c r="A526" s="16"/>
      <c r="B526" s="16"/>
      <c r="C526" s="16"/>
      <c r="D526" s="16"/>
      <c r="E526" s="16"/>
      <c r="F526" s="16"/>
      <c r="G526" s="16"/>
      <c r="H526" s="16"/>
      <c r="I526" s="16"/>
      <c r="J526" s="16"/>
    </row>
    <row r="527" spans="1:10" ht="15.75" customHeight="1" x14ac:dyDescent="0.25">
      <c r="A527" s="16"/>
      <c r="B527" s="16"/>
      <c r="C527" s="16"/>
      <c r="D527" s="16"/>
      <c r="E527" s="16"/>
      <c r="F527" s="16"/>
      <c r="G527" s="16"/>
      <c r="H527" s="16"/>
      <c r="I527" s="16"/>
      <c r="J527" s="16"/>
    </row>
    <row r="528" spans="1:10" ht="15.75" customHeight="1" x14ac:dyDescent="0.25">
      <c r="A528" s="16"/>
      <c r="B528" s="16"/>
      <c r="C528" s="16"/>
      <c r="D528" s="16"/>
      <c r="E528" s="16"/>
      <c r="F528" s="16"/>
      <c r="G528" s="16"/>
      <c r="H528" s="16"/>
      <c r="I528" s="16"/>
      <c r="J528" s="16"/>
    </row>
    <row r="529" spans="1:10" ht="15.75" customHeight="1" x14ac:dyDescent="0.25">
      <c r="A529" s="16"/>
      <c r="B529" s="16"/>
      <c r="C529" s="16"/>
      <c r="D529" s="16"/>
      <c r="E529" s="16"/>
      <c r="F529" s="16"/>
      <c r="G529" s="16"/>
      <c r="H529" s="16"/>
      <c r="I529" s="16"/>
      <c r="J529" s="16"/>
    </row>
    <row r="530" spans="1:10" ht="15.75" customHeight="1" x14ac:dyDescent="0.25">
      <c r="A530" s="16"/>
      <c r="B530" s="16"/>
      <c r="C530" s="16"/>
      <c r="D530" s="16"/>
      <c r="E530" s="16"/>
      <c r="F530" s="16"/>
      <c r="G530" s="16"/>
      <c r="H530" s="16"/>
      <c r="I530" s="16"/>
      <c r="J530" s="16"/>
    </row>
    <row r="531" spans="1:10" ht="15.75" customHeight="1" x14ac:dyDescent="0.25">
      <c r="A531" s="16"/>
      <c r="B531" s="16"/>
      <c r="C531" s="16"/>
      <c r="D531" s="16"/>
      <c r="E531" s="16"/>
      <c r="F531" s="16"/>
      <c r="G531" s="16"/>
      <c r="H531" s="16"/>
      <c r="I531" s="16"/>
      <c r="J531" s="16"/>
    </row>
    <row r="532" spans="1:10" ht="15.75" customHeight="1" x14ac:dyDescent="0.25">
      <c r="A532" s="16"/>
      <c r="B532" s="16"/>
      <c r="C532" s="16"/>
      <c r="D532" s="16"/>
      <c r="E532" s="16"/>
      <c r="F532" s="16"/>
      <c r="G532" s="16"/>
      <c r="H532" s="16"/>
      <c r="I532" s="16"/>
      <c r="J532" s="16"/>
    </row>
    <row r="533" spans="1:10" ht="15.75" customHeight="1" x14ac:dyDescent="0.25">
      <c r="A533" s="16"/>
      <c r="B533" s="16"/>
      <c r="C533" s="16"/>
      <c r="D533" s="16"/>
      <c r="E533" s="16"/>
      <c r="F533" s="16"/>
      <c r="G533" s="16"/>
      <c r="H533" s="16"/>
      <c r="I533" s="16"/>
      <c r="J533" s="16"/>
    </row>
    <row r="534" spans="1:10" ht="15.75" customHeight="1" x14ac:dyDescent="0.25">
      <c r="A534" s="16"/>
      <c r="B534" s="16"/>
      <c r="C534" s="16"/>
      <c r="D534" s="16"/>
      <c r="E534" s="16"/>
      <c r="F534" s="16"/>
      <c r="G534" s="16"/>
      <c r="H534" s="16"/>
      <c r="I534" s="16"/>
      <c r="J534" s="16"/>
    </row>
    <row r="535" spans="1:10" ht="15.75" customHeight="1" x14ac:dyDescent="0.25">
      <c r="A535" s="16"/>
      <c r="B535" s="16"/>
      <c r="C535" s="16"/>
      <c r="D535" s="16"/>
      <c r="E535" s="16"/>
      <c r="F535" s="16"/>
      <c r="G535" s="16"/>
      <c r="H535" s="16"/>
      <c r="I535" s="16"/>
      <c r="J535" s="16"/>
    </row>
    <row r="536" spans="1:10" ht="15.75" customHeight="1" x14ac:dyDescent="0.25">
      <c r="A536" s="16"/>
      <c r="B536" s="16"/>
      <c r="C536" s="16"/>
      <c r="D536" s="16"/>
      <c r="E536" s="16"/>
      <c r="F536" s="16"/>
      <c r="G536" s="16"/>
      <c r="H536" s="16"/>
      <c r="I536" s="16"/>
      <c r="J536" s="16"/>
    </row>
    <row r="537" spans="1:10" ht="15.75" customHeight="1" x14ac:dyDescent="0.25">
      <c r="A537" s="16"/>
      <c r="B537" s="16"/>
      <c r="C537" s="16"/>
      <c r="D537" s="16"/>
      <c r="E537" s="16"/>
      <c r="F537" s="16"/>
      <c r="G537" s="16"/>
      <c r="H537" s="16"/>
      <c r="I537" s="16"/>
      <c r="J537" s="16"/>
    </row>
    <row r="538" spans="1:10" ht="15.75" customHeight="1" x14ac:dyDescent="0.25">
      <c r="A538" s="16"/>
      <c r="B538" s="16"/>
      <c r="C538" s="16"/>
      <c r="D538" s="16"/>
      <c r="E538" s="16"/>
      <c r="F538" s="16"/>
      <c r="G538" s="16"/>
      <c r="H538" s="16"/>
      <c r="I538" s="16"/>
      <c r="J538" s="16"/>
    </row>
    <row r="539" spans="1:10" ht="15.75" customHeight="1" x14ac:dyDescent="0.25">
      <c r="A539" s="16"/>
      <c r="B539" s="16"/>
      <c r="C539" s="16"/>
      <c r="D539" s="16"/>
      <c r="E539" s="16"/>
      <c r="F539" s="16"/>
      <c r="G539" s="16"/>
      <c r="H539" s="16"/>
      <c r="I539" s="16"/>
      <c r="J539" s="16"/>
    </row>
    <row r="540" spans="1:10" ht="15.75" customHeight="1" x14ac:dyDescent="0.25">
      <c r="A540" s="16"/>
      <c r="B540" s="16"/>
      <c r="C540" s="16"/>
      <c r="D540" s="16"/>
      <c r="E540" s="16"/>
      <c r="F540" s="16"/>
      <c r="G540" s="16"/>
      <c r="H540" s="16"/>
      <c r="I540" s="16"/>
      <c r="J540" s="16"/>
    </row>
    <row r="541" spans="1:10" ht="15.75" customHeight="1" x14ac:dyDescent="0.25">
      <c r="A541" s="16"/>
      <c r="B541" s="16"/>
      <c r="C541" s="16"/>
      <c r="D541" s="16"/>
      <c r="E541" s="16"/>
      <c r="F541" s="16"/>
      <c r="G541" s="16"/>
      <c r="H541" s="16"/>
      <c r="I541" s="16"/>
      <c r="J541" s="16"/>
    </row>
    <row r="542" spans="1:10" ht="15.75" customHeight="1" x14ac:dyDescent="0.25">
      <c r="A542" s="16"/>
      <c r="B542" s="16"/>
      <c r="C542" s="16"/>
      <c r="D542" s="16"/>
      <c r="E542" s="16"/>
      <c r="F542" s="16"/>
      <c r="G542" s="16"/>
      <c r="H542" s="16"/>
      <c r="I542" s="16"/>
      <c r="J542" s="16"/>
    </row>
    <row r="543" spans="1:10" ht="15.75" customHeight="1" x14ac:dyDescent="0.25">
      <c r="A543" s="16"/>
      <c r="B543" s="16"/>
      <c r="C543" s="16"/>
      <c r="D543" s="16"/>
      <c r="E543" s="16"/>
      <c r="F543" s="16"/>
      <c r="G543" s="16"/>
      <c r="H543" s="16"/>
      <c r="I543" s="16"/>
      <c r="J543" s="16"/>
    </row>
    <row r="544" spans="1:10" ht="15.75" customHeight="1" x14ac:dyDescent="0.25">
      <c r="A544" s="16"/>
      <c r="B544" s="16"/>
      <c r="C544" s="16"/>
      <c r="D544" s="16"/>
      <c r="E544" s="16"/>
      <c r="F544" s="16"/>
      <c r="G544" s="16"/>
      <c r="H544" s="16"/>
      <c r="I544" s="16"/>
      <c r="J544" s="16"/>
    </row>
    <row r="545" spans="1:10" ht="15.75" customHeight="1" x14ac:dyDescent="0.25">
      <c r="A545" s="16"/>
      <c r="B545" s="16"/>
      <c r="C545" s="16"/>
      <c r="D545" s="16"/>
      <c r="E545" s="16"/>
      <c r="F545" s="16"/>
      <c r="G545" s="16"/>
      <c r="H545" s="16"/>
      <c r="I545" s="16"/>
      <c r="J545" s="16"/>
    </row>
    <row r="546" spans="1:10" ht="15.75" customHeight="1" x14ac:dyDescent="0.25">
      <c r="A546" s="16"/>
      <c r="B546" s="16"/>
      <c r="C546" s="16"/>
      <c r="D546" s="16"/>
      <c r="E546" s="16"/>
      <c r="F546" s="16"/>
      <c r="G546" s="16"/>
      <c r="H546" s="16"/>
      <c r="I546" s="16"/>
      <c r="J546" s="16"/>
    </row>
    <row r="547" spans="1:10" ht="15.75" customHeight="1" x14ac:dyDescent="0.25">
      <c r="A547" s="16"/>
      <c r="B547" s="16"/>
      <c r="C547" s="16"/>
      <c r="D547" s="16"/>
      <c r="E547" s="16"/>
      <c r="F547" s="16"/>
      <c r="G547" s="16"/>
      <c r="H547" s="16"/>
      <c r="I547" s="16"/>
      <c r="J547" s="16"/>
    </row>
    <row r="548" spans="1:10" ht="15.75" customHeight="1" x14ac:dyDescent="0.25">
      <c r="A548" s="16"/>
      <c r="B548" s="16"/>
      <c r="C548" s="16"/>
      <c r="D548" s="16"/>
      <c r="E548" s="16"/>
      <c r="F548" s="16"/>
      <c r="G548" s="16"/>
      <c r="H548" s="16"/>
      <c r="I548" s="16"/>
      <c r="J548" s="16"/>
    </row>
    <row r="549" spans="1:10" ht="15.75" customHeight="1" x14ac:dyDescent="0.25">
      <c r="A549" s="16"/>
      <c r="B549" s="16"/>
      <c r="C549" s="16"/>
      <c r="D549" s="16"/>
      <c r="E549" s="16"/>
      <c r="F549" s="16"/>
      <c r="G549" s="16"/>
      <c r="H549" s="16"/>
      <c r="I549" s="16"/>
      <c r="J549" s="16"/>
    </row>
    <row r="550" spans="1:10" ht="15.75" customHeight="1" x14ac:dyDescent="0.25">
      <c r="A550" s="16"/>
      <c r="B550" s="16"/>
      <c r="C550" s="16"/>
      <c r="D550" s="16"/>
      <c r="E550" s="16"/>
      <c r="F550" s="16"/>
      <c r="G550" s="16"/>
      <c r="H550" s="16"/>
      <c r="I550" s="16"/>
      <c r="J550" s="16"/>
    </row>
    <row r="551" spans="1:10" ht="15.75" customHeight="1" x14ac:dyDescent="0.25">
      <c r="A551" s="16"/>
      <c r="B551" s="16"/>
      <c r="C551" s="16"/>
      <c r="D551" s="16"/>
      <c r="E551" s="16"/>
      <c r="F551" s="16"/>
      <c r="G551" s="16"/>
      <c r="H551" s="16"/>
      <c r="I551" s="16"/>
      <c r="J551" s="16"/>
    </row>
    <row r="552" spans="1:10" ht="15.75" customHeight="1" x14ac:dyDescent="0.25">
      <c r="A552" s="16"/>
      <c r="B552" s="16"/>
      <c r="C552" s="16"/>
      <c r="D552" s="16"/>
      <c r="E552" s="16"/>
      <c r="F552" s="16"/>
      <c r="G552" s="16"/>
      <c r="H552" s="16"/>
      <c r="I552" s="16"/>
      <c r="J552" s="16"/>
    </row>
    <row r="553" spans="1:10" ht="15.75" customHeight="1" x14ac:dyDescent="0.25">
      <c r="A553" s="16"/>
      <c r="B553" s="16"/>
      <c r="C553" s="16"/>
      <c r="D553" s="16"/>
      <c r="E553" s="16"/>
      <c r="F553" s="16"/>
      <c r="G553" s="16"/>
      <c r="H553" s="16"/>
      <c r="I553" s="16"/>
      <c r="J553" s="16"/>
    </row>
    <row r="554" spans="1:10" ht="15.75" customHeight="1" x14ac:dyDescent="0.25">
      <c r="A554" s="16"/>
      <c r="B554" s="16"/>
      <c r="C554" s="16"/>
      <c r="D554" s="16"/>
      <c r="E554" s="16"/>
      <c r="F554" s="16"/>
      <c r="G554" s="16"/>
      <c r="H554" s="16"/>
      <c r="I554" s="16"/>
      <c r="J554" s="16"/>
    </row>
    <row r="555" spans="1:10" ht="15.75" customHeight="1" x14ac:dyDescent="0.25">
      <c r="A555" s="16"/>
      <c r="B555" s="16"/>
      <c r="C555" s="16"/>
      <c r="D555" s="16"/>
      <c r="E555" s="16"/>
      <c r="F555" s="16"/>
      <c r="G555" s="16"/>
      <c r="H555" s="16"/>
      <c r="I555" s="16"/>
      <c r="J555" s="16"/>
    </row>
    <row r="556" spans="1:10" ht="15.75" customHeight="1" x14ac:dyDescent="0.25">
      <c r="A556" s="16"/>
      <c r="B556" s="16"/>
      <c r="C556" s="16"/>
      <c r="D556" s="16"/>
      <c r="E556" s="16"/>
      <c r="F556" s="16"/>
      <c r="G556" s="16"/>
      <c r="H556" s="16"/>
      <c r="I556" s="16"/>
      <c r="J556" s="16"/>
    </row>
    <row r="557" spans="1:10" ht="15.75" customHeight="1" x14ac:dyDescent="0.25">
      <c r="A557" s="16"/>
      <c r="B557" s="16"/>
      <c r="C557" s="16"/>
      <c r="D557" s="16"/>
      <c r="E557" s="16"/>
      <c r="F557" s="16"/>
      <c r="G557" s="16"/>
      <c r="H557" s="16"/>
      <c r="I557" s="16"/>
      <c r="J557" s="16"/>
    </row>
    <row r="558" spans="1:10" ht="15.75" customHeight="1" x14ac:dyDescent="0.25">
      <c r="A558" s="16"/>
      <c r="B558" s="16"/>
      <c r="C558" s="16"/>
      <c r="D558" s="16"/>
      <c r="E558" s="16"/>
      <c r="F558" s="16"/>
      <c r="G558" s="16"/>
      <c r="H558" s="16"/>
      <c r="I558" s="16"/>
      <c r="J558" s="16"/>
    </row>
    <row r="559" spans="1:10" ht="15.75" customHeight="1" x14ac:dyDescent="0.25">
      <c r="A559" s="16"/>
      <c r="B559" s="16"/>
      <c r="C559" s="16"/>
      <c r="D559" s="16"/>
      <c r="E559" s="16"/>
      <c r="F559" s="16"/>
      <c r="G559" s="16"/>
      <c r="H559" s="16"/>
      <c r="I559" s="16"/>
      <c r="J559" s="16"/>
    </row>
    <row r="560" spans="1:10" ht="15.75" customHeight="1" x14ac:dyDescent="0.25">
      <c r="A560" s="16"/>
      <c r="B560" s="16"/>
      <c r="C560" s="16"/>
      <c r="D560" s="16"/>
      <c r="E560" s="16"/>
      <c r="F560" s="16"/>
      <c r="G560" s="16"/>
      <c r="H560" s="16"/>
      <c r="I560" s="16"/>
      <c r="J560" s="16"/>
    </row>
    <row r="561" spans="1:10" ht="15.75" customHeight="1" x14ac:dyDescent="0.25">
      <c r="A561" s="16"/>
      <c r="B561" s="16"/>
      <c r="C561" s="16"/>
      <c r="D561" s="16"/>
      <c r="E561" s="16"/>
      <c r="F561" s="16"/>
      <c r="G561" s="16"/>
      <c r="H561" s="16"/>
      <c r="I561" s="16"/>
      <c r="J561" s="16"/>
    </row>
    <row r="562" spans="1:10" ht="15.75" customHeight="1" x14ac:dyDescent="0.25">
      <c r="A562" s="16"/>
      <c r="B562" s="16"/>
      <c r="C562" s="16"/>
      <c r="D562" s="16"/>
      <c r="E562" s="16"/>
      <c r="F562" s="16"/>
      <c r="G562" s="16"/>
      <c r="H562" s="16"/>
      <c r="I562" s="16"/>
      <c r="J562" s="16"/>
    </row>
    <row r="563" spans="1:10" ht="15.75" customHeight="1" x14ac:dyDescent="0.25">
      <c r="A563" s="16"/>
      <c r="B563" s="16"/>
      <c r="C563" s="16"/>
      <c r="D563" s="16"/>
      <c r="E563" s="16"/>
      <c r="F563" s="16"/>
      <c r="G563" s="16"/>
      <c r="H563" s="16"/>
      <c r="I563" s="16"/>
      <c r="J563" s="16"/>
    </row>
    <row r="564" spans="1:10" ht="15.75" customHeight="1" x14ac:dyDescent="0.25">
      <c r="A564" s="16"/>
      <c r="B564" s="16"/>
      <c r="C564" s="16"/>
      <c r="D564" s="16"/>
      <c r="E564" s="16"/>
      <c r="F564" s="16"/>
      <c r="G564" s="16"/>
      <c r="H564" s="16"/>
      <c r="I564" s="16"/>
      <c r="J564" s="16"/>
    </row>
    <row r="565" spans="1:10" ht="15.75" customHeight="1" x14ac:dyDescent="0.25">
      <c r="A565" s="16"/>
      <c r="B565" s="16"/>
      <c r="C565" s="16"/>
      <c r="D565" s="16"/>
      <c r="E565" s="16"/>
      <c r="F565" s="16"/>
      <c r="G565" s="16"/>
      <c r="H565" s="16"/>
      <c r="I565" s="16"/>
      <c r="J565" s="16"/>
    </row>
    <row r="566" spans="1:10" ht="15.75" customHeight="1" x14ac:dyDescent="0.25">
      <c r="A566" s="16"/>
      <c r="B566" s="16"/>
      <c r="C566" s="16"/>
      <c r="D566" s="16"/>
      <c r="E566" s="16"/>
      <c r="F566" s="16"/>
      <c r="G566" s="16"/>
      <c r="H566" s="16"/>
      <c r="I566" s="16"/>
      <c r="J566" s="16"/>
    </row>
    <row r="567" spans="1:10" ht="15.75" customHeight="1" x14ac:dyDescent="0.25">
      <c r="A567" s="16"/>
      <c r="B567" s="16"/>
      <c r="C567" s="16"/>
      <c r="D567" s="16"/>
      <c r="E567" s="16"/>
      <c r="F567" s="16"/>
      <c r="G567" s="16"/>
      <c r="H567" s="16"/>
      <c r="I567" s="16"/>
      <c r="J567" s="16"/>
    </row>
    <row r="568" spans="1:10" ht="15.75" customHeight="1" x14ac:dyDescent="0.25">
      <c r="A568" s="16"/>
      <c r="B568" s="16"/>
      <c r="C568" s="16"/>
      <c r="D568" s="16"/>
      <c r="E568" s="16"/>
      <c r="F568" s="16"/>
      <c r="G568" s="16"/>
      <c r="H568" s="16"/>
      <c r="I568" s="16"/>
      <c r="J568" s="16"/>
    </row>
    <row r="569" spans="1:10" ht="15.75" customHeight="1" x14ac:dyDescent="0.25">
      <c r="A569" s="16"/>
      <c r="B569" s="16"/>
      <c r="C569" s="16"/>
      <c r="D569" s="16"/>
      <c r="E569" s="16"/>
      <c r="F569" s="16"/>
      <c r="G569" s="16"/>
      <c r="H569" s="16"/>
      <c r="I569" s="16"/>
      <c r="J569" s="16"/>
    </row>
    <row r="570" spans="1:10" ht="15.75" customHeight="1" x14ac:dyDescent="0.25">
      <c r="A570" s="16"/>
      <c r="B570" s="16"/>
      <c r="C570" s="16"/>
      <c r="D570" s="16"/>
      <c r="E570" s="16"/>
      <c r="F570" s="16"/>
      <c r="G570" s="16"/>
      <c r="H570" s="16"/>
      <c r="I570" s="16"/>
      <c r="J570" s="16"/>
    </row>
    <row r="571" spans="1:10" ht="15.75" customHeight="1" x14ac:dyDescent="0.25">
      <c r="A571" s="16"/>
      <c r="B571" s="16"/>
      <c r="C571" s="16"/>
      <c r="D571" s="16"/>
      <c r="E571" s="16"/>
      <c r="F571" s="16"/>
      <c r="G571" s="16"/>
      <c r="H571" s="16"/>
      <c r="I571" s="16"/>
      <c r="J571" s="16"/>
    </row>
    <row r="572" spans="1:10" ht="15.75" customHeight="1" x14ac:dyDescent="0.25">
      <c r="A572" s="16"/>
      <c r="B572" s="16"/>
      <c r="C572" s="16"/>
      <c r="D572" s="16"/>
      <c r="E572" s="16"/>
      <c r="F572" s="16"/>
      <c r="G572" s="16"/>
      <c r="H572" s="16"/>
      <c r="I572" s="16"/>
      <c r="J572" s="16"/>
    </row>
    <row r="573" spans="1:10" ht="15.75" customHeight="1" x14ac:dyDescent="0.25">
      <c r="A573" s="16"/>
      <c r="B573" s="16"/>
      <c r="C573" s="16"/>
      <c r="D573" s="16"/>
      <c r="E573" s="16"/>
      <c r="F573" s="16"/>
      <c r="G573" s="16"/>
      <c r="H573" s="16"/>
      <c r="I573" s="16"/>
      <c r="J573" s="16"/>
    </row>
    <row r="574" spans="1:10" ht="15.75" customHeight="1" x14ac:dyDescent="0.25">
      <c r="A574" s="16"/>
      <c r="B574" s="16"/>
      <c r="C574" s="16"/>
      <c r="D574" s="16"/>
      <c r="E574" s="16"/>
      <c r="F574" s="16"/>
      <c r="G574" s="16"/>
      <c r="H574" s="16"/>
      <c r="I574" s="16"/>
      <c r="J574" s="16"/>
    </row>
    <row r="575" spans="1:10" ht="15.75" customHeight="1" x14ac:dyDescent="0.25">
      <c r="A575" s="16"/>
      <c r="B575" s="16"/>
      <c r="C575" s="16"/>
      <c r="D575" s="16"/>
      <c r="E575" s="16"/>
      <c r="F575" s="16"/>
      <c r="G575" s="16"/>
      <c r="H575" s="16"/>
      <c r="I575" s="16"/>
      <c r="J575" s="16"/>
    </row>
    <row r="576" spans="1:10" ht="15.75" customHeight="1" x14ac:dyDescent="0.25">
      <c r="A576" s="16"/>
      <c r="B576" s="16"/>
      <c r="C576" s="16"/>
      <c r="D576" s="16"/>
      <c r="E576" s="16"/>
      <c r="F576" s="16"/>
      <c r="G576" s="16"/>
      <c r="H576" s="16"/>
      <c r="I576" s="16"/>
      <c r="J576" s="16"/>
    </row>
    <row r="577" spans="1:10" ht="15.75" customHeight="1" x14ac:dyDescent="0.25">
      <c r="A577" s="16"/>
      <c r="B577" s="16"/>
      <c r="C577" s="16"/>
      <c r="D577" s="16"/>
      <c r="E577" s="16"/>
      <c r="F577" s="16"/>
      <c r="G577" s="16"/>
      <c r="H577" s="16"/>
      <c r="I577" s="16"/>
      <c r="J577" s="16"/>
    </row>
    <row r="578" spans="1:10" ht="15.75" customHeight="1" x14ac:dyDescent="0.25">
      <c r="A578" s="16"/>
      <c r="B578" s="16"/>
      <c r="C578" s="16"/>
      <c r="D578" s="16"/>
      <c r="E578" s="16"/>
      <c r="F578" s="16"/>
      <c r="G578" s="16"/>
      <c r="H578" s="16"/>
      <c r="I578" s="16"/>
      <c r="J578" s="16"/>
    </row>
    <row r="579" spans="1:10" ht="15.75" customHeight="1" x14ac:dyDescent="0.25">
      <c r="A579" s="16"/>
      <c r="B579" s="16"/>
      <c r="C579" s="16"/>
      <c r="D579" s="16"/>
      <c r="E579" s="16"/>
      <c r="F579" s="16"/>
      <c r="G579" s="16"/>
      <c r="H579" s="16"/>
      <c r="I579" s="16"/>
      <c r="J579" s="16"/>
    </row>
    <row r="580" spans="1:10" ht="15.75" customHeight="1" x14ac:dyDescent="0.25">
      <c r="A580" s="16"/>
      <c r="B580" s="16"/>
      <c r="C580" s="16"/>
      <c r="D580" s="16"/>
      <c r="E580" s="16"/>
      <c r="F580" s="16"/>
      <c r="G580" s="16"/>
      <c r="H580" s="16"/>
      <c r="I580" s="16"/>
      <c r="J580" s="16"/>
    </row>
    <row r="581" spans="1:10" ht="15.75" customHeight="1" x14ac:dyDescent="0.25">
      <c r="A581" s="16"/>
      <c r="B581" s="16"/>
      <c r="C581" s="16"/>
      <c r="D581" s="16"/>
      <c r="E581" s="16"/>
      <c r="F581" s="16"/>
      <c r="G581" s="16"/>
      <c r="H581" s="16"/>
      <c r="I581" s="16"/>
      <c r="J581" s="16"/>
    </row>
    <row r="582" spans="1:10" ht="15.75" customHeight="1" x14ac:dyDescent="0.25">
      <c r="A582" s="16"/>
      <c r="B582" s="16"/>
      <c r="C582" s="16"/>
      <c r="D582" s="16"/>
      <c r="E582" s="16"/>
      <c r="F582" s="16"/>
      <c r="G582" s="16"/>
      <c r="H582" s="16"/>
      <c r="I582" s="16"/>
      <c r="J582" s="16"/>
    </row>
    <row r="583" spans="1:10" ht="15.75" customHeight="1" x14ac:dyDescent="0.25">
      <c r="A583" s="16"/>
      <c r="B583" s="16"/>
      <c r="C583" s="16"/>
      <c r="D583" s="16"/>
      <c r="E583" s="16"/>
      <c r="F583" s="16"/>
      <c r="G583" s="16"/>
      <c r="H583" s="16"/>
      <c r="I583" s="16"/>
      <c r="J583" s="16"/>
    </row>
    <row r="584" spans="1:10" ht="15.75" customHeight="1" x14ac:dyDescent="0.25">
      <c r="A584" s="16"/>
      <c r="B584" s="16"/>
      <c r="C584" s="16"/>
      <c r="D584" s="16"/>
      <c r="E584" s="16"/>
      <c r="F584" s="16"/>
      <c r="G584" s="16"/>
      <c r="H584" s="16"/>
      <c r="I584" s="16"/>
      <c r="J584" s="16"/>
    </row>
    <row r="585" spans="1:10" ht="15.75" customHeight="1" x14ac:dyDescent="0.25">
      <c r="A585" s="16"/>
      <c r="B585" s="16"/>
      <c r="C585" s="16"/>
      <c r="D585" s="16"/>
      <c r="E585" s="16"/>
      <c r="F585" s="16"/>
      <c r="G585" s="16"/>
      <c r="H585" s="16"/>
      <c r="I585" s="16"/>
      <c r="J585" s="16"/>
    </row>
    <row r="586" spans="1:10" ht="15.75" customHeight="1" x14ac:dyDescent="0.25">
      <c r="A586" s="16"/>
      <c r="B586" s="16"/>
      <c r="C586" s="16"/>
      <c r="D586" s="16"/>
      <c r="E586" s="16"/>
      <c r="F586" s="16"/>
      <c r="G586" s="16"/>
      <c r="H586" s="16"/>
      <c r="I586" s="16"/>
      <c r="J586" s="16"/>
    </row>
    <row r="587" spans="1:10" ht="15.75" customHeight="1" x14ac:dyDescent="0.25">
      <c r="A587" s="16"/>
      <c r="B587" s="16"/>
      <c r="C587" s="16"/>
      <c r="D587" s="16"/>
      <c r="E587" s="16"/>
      <c r="F587" s="16"/>
      <c r="G587" s="16"/>
      <c r="H587" s="16"/>
      <c r="I587" s="16"/>
      <c r="J587" s="16"/>
    </row>
    <row r="588" spans="1:10" ht="15.75" customHeight="1" x14ac:dyDescent="0.25">
      <c r="A588" s="16"/>
      <c r="B588" s="16"/>
      <c r="C588" s="16"/>
      <c r="D588" s="16"/>
      <c r="E588" s="16"/>
      <c r="F588" s="16"/>
      <c r="G588" s="16"/>
      <c r="H588" s="16"/>
      <c r="I588" s="16"/>
      <c r="J588" s="16"/>
    </row>
    <row r="589" spans="1:10" ht="15.75" customHeight="1" x14ac:dyDescent="0.25">
      <c r="A589" s="16"/>
      <c r="B589" s="16"/>
      <c r="C589" s="16"/>
      <c r="D589" s="16"/>
      <c r="E589" s="16"/>
      <c r="F589" s="16"/>
      <c r="G589" s="16"/>
      <c r="H589" s="16"/>
      <c r="I589" s="16"/>
      <c r="J589" s="16"/>
    </row>
    <row r="590" spans="1:10" ht="15.75" customHeight="1" x14ac:dyDescent="0.25">
      <c r="A590" s="16"/>
      <c r="B590" s="16"/>
      <c r="C590" s="16"/>
      <c r="D590" s="16"/>
      <c r="E590" s="16"/>
      <c r="F590" s="16"/>
      <c r="G590" s="16"/>
      <c r="H590" s="16"/>
      <c r="I590" s="16"/>
      <c r="J590" s="16"/>
    </row>
    <row r="591" spans="1:10" ht="15.75" customHeight="1" x14ac:dyDescent="0.25">
      <c r="A591" s="16"/>
      <c r="B591" s="16"/>
      <c r="C591" s="16"/>
      <c r="D591" s="16"/>
      <c r="E591" s="16"/>
      <c r="F591" s="16"/>
      <c r="G591" s="16"/>
      <c r="H591" s="16"/>
      <c r="I591" s="16"/>
      <c r="J591" s="16"/>
    </row>
    <row r="592" spans="1:10" ht="15.75" customHeight="1" x14ac:dyDescent="0.25">
      <c r="A592" s="16"/>
      <c r="B592" s="16"/>
      <c r="C592" s="16"/>
      <c r="D592" s="16"/>
      <c r="E592" s="16"/>
      <c r="F592" s="16"/>
      <c r="G592" s="16"/>
      <c r="H592" s="16"/>
      <c r="I592" s="16"/>
      <c r="J592" s="16"/>
    </row>
    <row r="593" spans="1:10" ht="15.75" customHeight="1" x14ac:dyDescent="0.25">
      <c r="A593" s="16"/>
      <c r="B593" s="16"/>
      <c r="C593" s="16"/>
      <c r="D593" s="16"/>
      <c r="E593" s="16"/>
      <c r="F593" s="16"/>
      <c r="G593" s="16"/>
      <c r="H593" s="16"/>
      <c r="I593" s="16"/>
      <c r="J593" s="16"/>
    </row>
    <row r="594" spans="1:10" ht="15.75" customHeight="1" x14ac:dyDescent="0.25">
      <c r="A594" s="16"/>
      <c r="B594" s="16"/>
      <c r="C594" s="16"/>
      <c r="D594" s="16"/>
      <c r="E594" s="16"/>
      <c r="F594" s="16"/>
      <c r="G594" s="16"/>
      <c r="H594" s="16"/>
      <c r="I594" s="16"/>
      <c r="J594" s="16"/>
    </row>
    <row r="595" spans="1:10" ht="15.75" customHeight="1" x14ac:dyDescent="0.25">
      <c r="A595" s="16"/>
      <c r="B595" s="16"/>
      <c r="C595" s="16"/>
      <c r="D595" s="16"/>
      <c r="E595" s="16"/>
      <c r="F595" s="16"/>
      <c r="G595" s="16"/>
      <c r="H595" s="16"/>
      <c r="I595" s="16"/>
      <c r="J595" s="16"/>
    </row>
    <row r="596" spans="1:10" ht="15.75" customHeight="1" x14ac:dyDescent="0.25">
      <c r="A596" s="16"/>
      <c r="B596" s="16"/>
      <c r="C596" s="16"/>
      <c r="D596" s="16"/>
      <c r="E596" s="16"/>
      <c r="F596" s="16"/>
      <c r="G596" s="16"/>
      <c r="H596" s="16"/>
      <c r="I596" s="16"/>
      <c r="J596" s="16"/>
    </row>
    <row r="597" spans="1:10" ht="15.75" customHeight="1" x14ac:dyDescent="0.25">
      <c r="A597" s="16"/>
      <c r="B597" s="16"/>
      <c r="C597" s="16"/>
      <c r="D597" s="16"/>
      <c r="E597" s="16"/>
      <c r="F597" s="16"/>
      <c r="G597" s="16"/>
      <c r="H597" s="16"/>
      <c r="I597" s="16"/>
      <c r="J597" s="16"/>
    </row>
    <row r="598" spans="1:10" ht="15.75" customHeight="1" x14ac:dyDescent="0.25">
      <c r="A598" s="16"/>
      <c r="B598" s="16"/>
      <c r="C598" s="16"/>
      <c r="D598" s="16"/>
      <c r="E598" s="16"/>
      <c r="F598" s="16"/>
      <c r="G598" s="16"/>
      <c r="H598" s="16"/>
      <c r="I598" s="16"/>
      <c r="J598" s="16"/>
    </row>
    <row r="599" spans="1:10" ht="15.75" customHeight="1" x14ac:dyDescent="0.25">
      <c r="A599" s="16"/>
      <c r="B599" s="16"/>
      <c r="C599" s="16"/>
      <c r="D599" s="16"/>
      <c r="E599" s="16"/>
      <c r="F599" s="16"/>
      <c r="G599" s="16"/>
      <c r="H599" s="16"/>
      <c r="I599" s="16"/>
      <c r="J599" s="16"/>
    </row>
    <row r="600" spans="1:10" ht="15.75" customHeight="1" x14ac:dyDescent="0.25">
      <c r="A600" s="16"/>
      <c r="B600" s="16"/>
      <c r="C600" s="16"/>
      <c r="D600" s="16"/>
      <c r="E600" s="16"/>
      <c r="F600" s="16"/>
      <c r="G600" s="16"/>
      <c r="H600" s="16"/>
      <c r="I600" s="16"/>
      <c r="J600" s="16"/>
    </row>
    <row r="601" spans="1:10" ht="15.75" customHeight="1" x14ac:dyDescent="0.25">
      <c r="A601" s="16"/>
      <c r="B601" s="16"/>
      <c r="C601" s="16"/>
      <c r="D601" s="16"/>
      <c r="E601" s="16"/>
      <c r="F601" s="16"/>
      <c r="G601" s="16"/>
      <c r="H601" s="16"/>
      <c r="I601" s="16"/>
      <c r="J601" s="16"/>
    </row>
    <row r="602" spans="1:10" ht="15.75" customHeight="1" x14ac:dyDescent="0.25">
      <c r="A602" s="16"/>
      <c r="B602" s="16"/>
      <c r="C602" s="16"/>
      <c r="D602" s="16"/>
      <c r="E602" s="16"/>
      <c r="F602" s="16"/>
      <c r="G602" s="16"/>
      <c r="H602" s="16"/>
      <c r="I602" s="16"/>
      <c r="J602" s="16"/>
    </row>
    <row r="603" spans="1:10" ht="15.75" customHeight="1" x14ac:dyDescent="0.25">
      <c r="A603" s="16"/>
      <c r="B603" s="16"/>
      <c r="C603" s="16"/>
      <c r="D603" s="16"/>
      <c r="E603" s="16"/>
      <c r="F603" s="16"/>
      <c r="G603" s="16"/>
      <c r="H603" s="16"/>
      <c r="I603" s="16"/>
      <c r="J603" s="16"/>
    </row>
    <row r="604" spans="1:10" ht="15.75" customHeight="1" x14ac:dyDescent="0.25">
      <c r="A604" s="16"/>
      <c r="B604" s="16"/>
      <c r="C604" s="16"/>
      <c r="D604" s="16"/>
      <c r="E604" s="16"/>
      <c r="F604" s="16"/>
      <c r="G604" s="16"/>
      <c r="H604" s="16"/>
      <c r="I604" s="16"/>
      <c r="J604" s="16"/>
    </row>
    <row r="605" spans="1:10" ht="15.75" customHeight="1" x14ac:dyDescent="0.25">
      <c r="A605" s="16"/>
      <c r="B605" s="16"/>
      <c r="C605" s="16"/>
      <c r="D605" s="16"/>
      <c r="E605" s="16"/>
      <c r="F605" s="16"/>
      <c r="G605" s="16"/>
      <c r="H605" s="16"/>
      <c r="I605" s="16"/>
      <c r="J605" s="16"/>
    </row>
    <row r="606" spans="1:10" ht="15.75" customHeight="1" x14ac:dyDescent="0.25">
      <c r="A606" s="16"/>
      <c r="B606" s="16"/>
      <c r="C606" s="16"/>
      <c r="D606" s="16"/>
      <c r="E606" s="16"/>
      <c r="F606" s="16"/>
      <c r="G606" s="16"/>
      <c r="H606" s="16"/>
      <c r="I606" s="16"/>
      <c r="J606" s="16"/>
    </row>
    <row r="607" spans="1:10" ht="15.75" customHeight="1" x14ac:dyDescent="0.25">
      <c r="A607" s="16"/>
      <c r="B607" s="16"/>
      <c r="C607" s="16"/>
      <c r="D607" s="16"/>
      <c r="E607" s="16"/>
      <c r="F607" s="16"/>
      <c r="G607" s="16"/>
      <c r="H607" s="16"/>
      <c r="I607" s="16"/>
      <c r="J607" s="16"/>
    </row>
    <row r="608" spans="1:10" ht="15.75" customHeight="1" x14ac:dyDescent="0.25">
      <c r="A608" s="16"/>
      <c r="B608" s="16"/>
      <c r="C608" s="16"/>
      <c r="D608" s="16"/>
      <c r="E608" s="16"/>
      <c r="F608" s="16"/>
      <c r="G608" s="16"/>
      <c r="H608" s="16"/>
      <c r="I608" s="16"/>
      <c r="J608" s="16"/>
    </row>
    <row r="609" spans="1:10" ht="15.75" customHeight="1" x14ac:dyDescent="0.25">
      <c r="A609" s="16"/>
      <c r="B609" s="16"/>
      <c r="C609" s="16"/>
      <c r="D609" s="16"/>
      <c r="E609" s="16"/>
      <c r="F609" s="16"/>
      <c r="G609" s="16"/>
      <c r="H609" s="16"/>
      <c r="I609" s="16"/>
      <c r="J609" s="16"/>
    </row>
    <row r="610" spans="1:10" ht="15.75" customHeight="1" x14ac:dyDescent="0.25">
      <c r="A610" s="16"/>
      <c r="B610" s="16"/>
      <c r="C610" s="16"/>
      <c r="D610" s="16"/>
      <c r="E610" s="16"/>
      <c r="F610" s="16"/>
      <c r="G610" s="16"/>
      <c r="H610" s="16"/>
      <c r="I610" s="16"/>
      <c r="J610" s="16"/>
    </row>
    <row r="611" spans="1:10" ht="15.75" customHeight="1" x14ac:dyDescent="0.25">
      <c r="A611" s="16"/>
      <c r="B611" s="16"/>
      <c r="C611" s="16"/>
      <c r="D611" s="16"/>
      <c r="E611" s="16"/>
      <c r="F611" s="16"/>
      <c r="G611" s="16"/>
      <c r="H611" s="16"/>
      <c r="I611" s="16"/>
      <c r="J611" s="16"/>
    </row>
    <row r="612" spans="1:10" ht="15.75" customHeight="1" x14ac:dyDescent="0.25">
      <c r="A612" s="16"/>
      <c r="B612" s="16"/>
      <c r="C612" s="16"/>
      <c r="D612" s="16"/>
      <c r="E612" s="16"/>
      <c r="F612" s="16"/>
      <c r="G612" s="16"/>
      <c r="H612" s="16"/>
      <c r="I612" s="16"/>
      <c r="J612" s="16"/>
    </row>
    <row r="613" spans="1:10" ht="15.75" customHeight="1" x14ac:dyDescent="0.25">
      <c r="A613" s="16"/>
      <c r="B613" s="16"/>
      <c r="C613" s="16"/>
      <c r="D613" s="16"/>
      <c r="E613" s="16"/>
      <c r="F613" s="16"/>
      <c r="G613" s="16"/>
      <c r="H613" s="16"/>
      <c r="I613" s="16"/>
      <c r="J613" s="16"/>
    </row>
    <row r="614" spans="1:10" ht="15.75" customHeight="1" x14ac:dyDescent="0.25">
      <c r="A614" s="16"/>
      <c r="B614" s="16"/>
      <c r="C614" s="16"/>
      <c r="D614" s="16"/>
      <c r="E614" s="16"/>
      <c r="F614" s="16"/>
      <c r="G614" s="16"/>
      <c r="H614" s="16"/>
      <c r="I614" s="16"/>
      <c r="J614" s="16"/>
    </row>
    <row r="615" spans="1:10" ht="15.75" customHeight="1" x14ac:dyDescent="0.25">
      <c r="A615" s="16"/>
      <c r="B615" s="16"/>
      <c r="C615" s="16"/>
      <c r="D615" s="16"/>
      <c r="E615" s="16"/>
      <c r="F615" s="16"/>
      <c r="G615" s="16"/>
      <c r="H615" s="16"/>
      <c r="I615" s="16"/>
      <c r="J615" s="16"/>
    </row>
    <row r="616" spans="1:10" ht="15.75" customHeight="1" x14ac:dyDescent="0.25">
      <c r="A616" s="16"/>
      <c r="B616" s="16"/>
      <c r="C616" s="16"/>
      <c r="D616" s="16"/>
      <c r="E616" s="16"/>
      <c r="F616" s="16"/>
      <c r="G616" s="16"/>
      <c r="H616" s="16"/>
      <c r="I616" s="16"/>
      <c r="J616" s="16"/>
    </row>
    <row r="617" spans="1:10" ht="15.75" customHeight="1" x14ac:dyDescent="0.25">
      <c r="A617" s="16"/>
      <c r="B617" s="16"/>
      <c r="C617" s="16"/>
      <c r="D617" s="16"/>
      <c r="E617" s="16"/>
      <c r="F617" s="16"/>
      <c r="G617" s="16"/>
      <c r="H617" s="16"/>
      <c r="I617" s="16"/>
      <c r="J617" s="16"/>
    </row>
    <row r="618" spans="1:10" ht="15.75" customHeight="1" x14ac:dyDescent="0.25">
      <c r="A618" s="16"/>
      <c r="B618" s="16"/>
      <c r="C618" s="16"/>
      <c r="D618" s="16"/>
      <c r="E618" s="16"/>
      <c r="F618" s="16"/>
      <c r="G618" s="16"/>
      <c r="H618" s="16"/>
      <c r="I618" s="16"/>
      <c r="J618" s="16"/>
    </row>
    <row r="619" spans="1:10" ht="15.75" customHeight="1" x14ac:dyDescent="0.25">
      <c r="A619" s="16"/>
      <c r="B619" s="16"/>
      <c r="C619" s="16"/>
      <c r="D619" s="16"/>
      <c r="E619" s="16"/>
      <c r="F619" s="16"/>
      <c r="G619" s="16"/>
      <c r="H619" s="16"/>
      <c r="I619" s="16"/>
      <c r="J619" s="16"/>
    </row>
    <row r="620" spans="1:10" ht="15.75" customHeight="1" x14ac:dyDescent="0.25">
      <c r="A620" s="16"/>
      <c r="B620" s="16"/>
      <c r="C620" s="16"/>
      <c r="D620" s="16"/>
      <c r="E620" s="16"/>
      <c r="F620" s="16"/>
      <c r="G620" s="16"/>
      <c r="H620" s="16"/>
      <c r="I620" s="16"/>
      <c r="J620" s="16"/>
    </row>
    <row r="621" spans="1:10" ht="15.75" customHeight="1" x14ac:dyDescent="0.25">
      <c r="A621" s="16"/>
      <c r="B621" s="16"/>
      <c r="C621" s="16"/>
      <c r="D621" s="16"/>
      <c r="E621" s="16"/>
      <c r="F621" s="16"/>
      <c r="G621" s="16"/>
      <c r="H621" s="16"/>
      <c r="I621" s="16"/>
      <c r="J621" s="16"/>
    </row>
    <row r="622" spans="1:10" ht="15.75" customHeight="1" x14ac:dyDescent="0.25">
      <c r="A622" s="16"/>
      <c r="B622" s="16"/>
      <c r="C622" s="16"/>
      <c r="D622" s="16"/>
      <c r="E622" s="16"/>
      <c r="F622" s="16"/>
      <c r="G622" s="16"/>
      <c r="H622" s="16"/>
      <c r="I622" s="16"/>
      <c r="J622" s="16"/>
    </row>
    <row r="623" spans="1:10" ht="15.75" customHeight="1" x14ac:dyDescent="0.25">
      <c r="A623" s="16"/>
      <c r="B623" s="16"/>
      <c r="C623" s="16"/>
      <c r="D623" s="16"/>
      <c r="E623" s="16"/>
      <c r="F623" s="16"/>
      <c r="G623" s="16"/>
      <c r="H623" s="16"/>
      <c r="I623" s="16"/>
      <c r="J623" s="16"/>
    </row>
    <row r="624" spans="1:10" ht="15.75" customHeight="1" x14ac:dyDescent="0.25">
      <c r="A624" s="16"/>
      <c r="B624" s="16"/>
      <c r="C624" s="16"/>
      <c r="D624" s="16"/>
      <c r="E624" s="16"/>
      <c r="F624" s="16"/>
      <c r="G624" s="16"/>
      <c r="H624" s="16"/>
      <c r="I624" s="16"/>
      <c r="J624" s="16"/>
    </row>
    <row r="625" spans="1:10" ht="15.75" customHeight="1" x14ac:dyDescent="0.25">
      <c r="A625" s="16"/>
      <c r="B625" s="16"/>
      <c r="C625" s="16"/>
      <c r="D625" s="16"/>
      <c r="E625" s="16"/>
      <c r="F625" s="16"/>
      <c r="G625" s="16"/>
      <c r="H625" s="16"/>
      <c r="I625" s="16"/>
      <c r="J625" s="16"/>
    </row>
    <row r="626" spans="1:10" ht="15.75" customHeight="1" x14ac:dyDescent="0.25">
      <c r="A626" s="16"/>
      <c r="B626" s="16"/>
      <c r="C626" s="16"/>
      <c r="D626" s="16"/>
      <c r="E626" s="16"/>
      <c r="F626" s="16"/>
      <c r="G626" s="16"/>
      <c r="H626" s="16"/>
      <c r="I626" s="16"/>
      <c r="J626" s="16"/>
    </row>
    <row r="627" spans="1:10" ht="15.75" customHeight="1" x14ac:dyDescent="0.25">
      <c r="A627" s="16"/>
      <c r="B627" s="16"/>
      <c r="C627" s="16"/>
      <c r="D627" s="16"/>
      <c r="E627" s="16"/>
      <c r="F627" s="16"/>
      <c r="G627" s="16"/>
      <c r="H627" s="16"/>
      <c r="I627" s="16"/>
      <c r="J627" s="16"/>
    </row>
    <row r="628" spans="1:10" ht="15.75" customHeight="1" x14ac:dyDescent="0.25">
      <c r="A628" s="16"/>
      <c r="B628" s="16"/>
      <c r="C628" s="16"/>
      <c r="D628" s="16"/>
      <c r="E628" s="16"/>
      <c r="F628" s="16"/>
      <c r="G628" s="16"/>
      <c r="H628" s="16"/>
      <c r="I628" s="16"/>
      <c r="J628" s="16"/>
    </row>
    <row r="629" spans="1:10" ht="15.75" customHeight="1" x14ac:dyDescent="0.25">
      <c r="A629" s="16"/>
      <c r="B629" s="16"/>
      <c r="C629" s="16"/>
      <c r="D629" s="16"/>
      <c r="E629" s="16"/>
      <c r="F629" s="16"/>
      <c r="G629" s="16"/>
      <c r="H629" s="16"/>
      <c r="I629" s="16"/>
      <c r="J629" s="16"/>
    </row>
    <row r="630" spans="1:10" ht="15.75" customHeight="1" x14ac:dyDescent="0.25">
      <c r="A630" s="16"/>
      <c r="B630" s="16"/>
      <c r="C630" s="16"/>
      <c r="D630" s="16"/>
      <c r="E630" s="16"/>
      <c r="F630" s="16"/>
      <c r="G630" s="16"/>
      <c r="H630" s="16"/>
      <c r="I630" s="16"/>
      <c r="J630" s="16"/>
    </row>
    <row r="631" spans="1:10" ht="15.75" customHeight="1" x14ac:dyDescent="0.25">
      <c r="A631" s="16"/>
      <c r="B631" s="16"/>
      <c r="C631" s="16"/>
      <c r="D631" s="16"/>
      <c r="E631" s="16"/>
      <c r="F631" s="16"/>
      <c r="G631" s="16"/>
      <c r="H631" s="16"/>
      <c r="I631" s="16"/>
      <c r="J631" s="16"/>
    </row>
    <row r="632" spans="1:10" ht="15.75" customHeight="1" x14ac:dyDescent="0.25">
      <c r="A632" s="16"/>
      <c r="B632" s="16"/>
      <c r="C632" s="16"/>
      <c r="D632" s="16"/>
      <c r="E632" s="16"/>
      <c r="F632" s="16"/>
      <c r="G632" s="16"/>
      <c r="H632" s="16"/>
      <c r="I632" s="16"/>
      <c r="J632" s="16"/>
    </row>
    <row r="633" spans="1:10" ht="15.75" customHeight="1" x14ac:dyDescent="0.25">
      <c r="A633" s="16"/>
      <c r="B633" s="16"/>
      <c r="C633" s="16"/>
      <c r="D633" s="16"/>
      <c r="E633" s="16"/>
      <c r="F633" s="16"/>
      <c r="G633" s="16"/>
      <c r="H633" s="16"/>
      <c r="I633" s="16"/>
      <c r="J633" s="16"/>
    </row>
    <row r="634" spans="1:10" ht="15.75" customHeight="1" x14ac:dyDescent="0.25">
      <c r="A634" s="16"/>
      <c r="B634" s="16"/>
      <c r="C634" s="16"/>
      <c r="D634" s="16"/>
      <c r="E634" s="16"/>
      <c r="F634" s="16"/>
      <c r="G634" s="16"/>
      <c r="H634" s="16"/>
      <c r="I634" s="16"/>
      <c r="J634" s="16"/>
    </row>
    <row r="635" spans="1:10" ht="15.75" customHeight="1" x14ac:dyDescent="0.25">
      <c r="A635" s="16"/>
      <c r="B635" s="16"/>
      <c r="C635" s="16"/>
      <c r="D635" s="16"/>
      <c r="E635" s="16"/>
      <c r="F635" s="16"/>
      <c r="G635" s="16"/>
      <c r="H635" s="16"/>
      <c r="I635" s="16"/>
      <c r="J635" s="16"/>
    </row>
    <row r="636" spans="1:10" ht="15.75" customHeight="1" x14ac:dyDescent="0.25">
      <c r="A636" s="16"/>
      <c r="B636" s="16"/>
      <c r="C636" s="16"/>
      <c r="D636" s="16"/>
      <c r="E636" s="16"/>
      <c r="F636" s="16"/>
      <c r="G636" s="16"/>
      <c r="H636" s="16"/>
      <c r="I636" s="16"/>
      <c r="J636" s="16"/>
    </row>
    <row r="637" spans="1:10" ht="15.75" customHeight="1" x14ac:dyDescent="0.25">
      <c r="A637" s="16"/>
      <c r="B637" s="16"/>
      <c r="C637" s="16"/>
      <c r="D637" s="16"/>
      <c r="E637" s="16"/>
      <c r="F637" s="16"/>
      <c r="G637" s="16"/>
      <c r="H637" s="16"/>
      <c r="I637" s="16"/>
      <c r="J637" s="16"/>
    </row>
    <row r="638" spans="1:10" ht="15.75" customHeight="1" x14ac:dyDescent="0.25">
      <c r="A638" s="16"/>
      <c r="B638" s="16"/>
      <c r="C638" s="16"/>
      <c r="D638" s="16"/>
      <c r="E638" s="16"/>
      <c r="F638" s="16"/>
      <c r="G638" s="16"/>
      <c r="H638" s="16"/>
      <c r="I638" s="16"/>
      <c r="J638" s="16"/>
    </row>
    <row r="639" spans="1:10" ht="15.75" customHeight="1" x14ac:dyDescent="0.25">
      <c r="A639" s="16"/>
      <c r="B639" s="16"/>
      <c r="C639" s="16"/>
      <c r="D639" s="16"/>
      <c r="E639" s="16"/>
      <c r="F639" s="16"/>
      <c r="G639" s="16"/>
      <c r="H639" s="16"/>
      <c r="I639" s="16"/>
      <c r="J639" s="16"/>
    </row>
    <row r="640" spans="1:10" ht="15.75" customHeight="1" x14ac:dyDescent="0.25">
      <c r="A640" s="16"/>
      <c r="B640" s="16"/>
      <c r="C640" s="16"/>
      <c r="D640" s="16"/>
      <c r="E640" s="16"/>
      <c r="F640" s="16"/>
      <c r="G640" s="16"/>
      <c r="H640" s="16"/>
      <c r="I640" s="16"/>
      <c r="J640" s="16"/>
    </row>
    <row r="641" spans="1:10" ht="15.75" customHeight="1" x14ac:dyDescent="0.25">
      <c r="A641" s="16"/>
      <c r="B641" s="16"/>
      <c r="C641" s="16"/>
      <c r="D641" s="16"/>
      <c r="E641" s="16"/>
      <c r="F641" s="16"/>
      <c r="G641" s="16"/>
      <c r="H641" s="16"/>
      <c r="I641" s="16"/>
      <c r="J641" s="16"/>
    </row>
    <row r="642" spans="1:10" ht="15.75" customHeight="1" x14ac:dyDescent="0.25">
      <c r="A642" s="16"/>
      <c r="B642" s="16"/>
      <c r="C642" s="16"/>
      <c r="D642" s="16"/>
      <c r="E642" s="16"/>
      <c r="F642" s="16"/>
      <c r="G642" s="16"/>
      <c r="H642" s="16"/>
      <c r="I642" s="16"/>
      <c r="J642" s="16"/>
    </row>
    <row r="643" spans="1:10" ht="15.75" customHeight="1" x14ac:dyDescent="0.25">
      <c r="A643" s="16"/>
      <c r="B643" s="16"/>
      <c r="C643" s="16"/>
      <c r="D643" s="16"/>
      <c r="E643" s="16"/>
      <c r="F643" s="16"/>
      <c r="G643" s="16"/>
      <c r="H643" s="16"/>
      <c r="I643" s="16"/>
      <c r="J643" s="16"/>
    </row>
    <row r="644" spans="1:10" ht="15.75" customHeight="1" x14ac:dyDescent="0.25">
      <c r="A644" s="16"/>
      <c r="B644" s="16"/>
      <c r="C644" s="16"/>
      <c r="D644" s="16"/>
      <c r="E644" s="16"/>
      <c r="F644" s="16"/>
      <c r="G644" s="16"/>
      <c r="H644" s="16"/>
      <c r="I644" s="16"/>
      <c r="J644" s="16"/>
    </row>
    <row r="645" spans="1:10" ht="15.75" customHeight="1" x14ac:dyDescent="0.25">
      <c r="A645" s="16"/>
      <c r="B645" s="16"/>
      <c r="C645" s="16"/>
      <c r="D645" s="16"/>
      <c r="E645" s="16"/>
      <c r="F645" s="16"/>
      <c r="G645" s="16"/>
      <c r="H645" s="16"/>
      <c r="I645" s="16"/>
      <c r="J645" s="16"/>
    </row>
    <row r="646" spans="1:10" ht="15.75" customHeight="1" x14ac:dyDescent="0.25">
      <c r="A646" s="16"/>
      <c r="B646" s="16"/>
      <c r="C646" s="16"/>
      <c r="D646" s="16"/>
      <c r="E646" s="16"/>
      <c r="F646" s="16"/>
      <c r="G646" s="16"/>
      <c r="H646" s="16"/>
      <c r="I646" s="16"/>
      <c r="J646" s="16"/>
    </row>
    <row r="647" spans="1:10" ht="15.75" customHeight="1" x14ac:dyDescent="0.25">
      <c r="A647" s="16"/>
      <c r="B647" s="16"/>
      <c r="C647" s="16"/>
      <c r="D647" s="16"/>
      <c r="E647" s="16"/>
      <c r="F647" s="16"/>
      <c r="G647" s="16"/>
      <c r="H647" s="16"/>
      <c r="I647" s="16"/>
      <c r="J647" s="16"/>
    </row>
    <row r="648" spans="1:10" ht="15.75" customHeight="1" x14ac:dyDescent="0.25">
      <c r="A648" s="16"/>
      <c r="B648" s="16"/>
      <c r="C648" s="16"/>
      <c r="D648" s="16"/>
      <c r="E648" s="16"/>
      <c r="F648" s="16"/>
      <c r="G648" s="16"/>
      <c r="H648" s="16"/>
      <c r="I648" s="16"/>
      <c r="J648" s="16"/>
    </row>
    <row r="649" spans="1:10" ht="15.75" customHeight="1" x14ac:dyDescent="0.25">
      <c r="A649" s="16"/>
      <c r="B649" s="16"/>
      <c r="C649" s="16"/>
      <c r="D649" s="16"/>
      <c r="E649" s="16"/>
      <c r="F649" s="16"/>
      <c r="G649" s="16"/>
      <c r="H649" s="16"/>
      <c r="I649" s="16"/>
      <c r="J649" s="16"/>
    </row>
    <row r="650" spans="1:10" ht="15.75" customHeight="1" x14ac:dyDescent="0.25">
      <c r="A650" s="16"/>
      <c r="B650" s="16"/>
      <c r="C650" s="16"/>
      <c r="D650" s="16"/>
      <c r="E650" s="16"/>
      <c r="F650" s="16"/>
      <c r="G650" s="16"/>
      <c r="H650" s="16"/>
      <c r="I650" s="16"/>
      <c r="J650" s="16"/>
    </row>
    <row r="651" spans="1:10" ht="15.75" customHeight="1" x14ac:dyDescent="0.25">
      <c r="A651" s="16"/>
      <c r="B651" s="16"/>
      <c r="C651" s="16"/>
      <c r="D651" s="16"/>
      <c r="E651" s="16"/>
      <c r="F651" s="16"/>
      <c r="G651" s="16"/>
      <c r="H651" s="16"/>
      <c r="I651" s="16"/>
      <c r="J651" s="16"/>
    </row>
    <row r="652" spans="1:10" ht="15.75" customHeight="1" x14ac:dyDescent="0.25">
      <c r="A652" s="16"/>
      <c r="B652" s="16"/>
      <c r="C652" s="16"/>
      <c r="D652" s="16"/>
      <c r="E652" s="16"/>
      <c r="F652" s="16"/>
      <c r="G652" s="16"/>
      <c r="H652" s="16"/>
      <c r="I652" s="16"/>
      <c r="J652" s="16"/>
    </row>
    <row r="653" spans="1:10" ht="15.75" customHeight="1" x14ac:dyDescent="0.25">
      <c r="A653" s="16"/>
      <c r="B653" s="16"/>
      <c r="C653" s="16"/>
      <c r="D653" s="16"/>
      <c r="E653" s="16"/>
      <c r="F653" s="16"/>
      <c r="G653" s="16"/>
      <c r="H653" s="16"/>
      <c r="I653" s="16"/>
      <c r="J653" s="16"/>
    </row>
    <row r="654" spans="1:10" ht="15.75" customHeight="1" x14ac:dyDescent="0.25">
      <c r="A654" s="16"/>
      <c r="B654" s="16"/>
      <c r="C654" s="16"/>
      <c r="D654" s="16"/>
      <c r="E654" s="16"/>
      <c r="F654" s="16"/>
      <c r="G654" s="16"/>
      <c r="H654" s="16"/>
      <c r="I654" s="16"/>
      <c r="J654" s="16"/>
    </row>
    <row r="655" spans="1:10" ht="15.75" customHeight="1" x14ac:dyDescent="0.25">
      <c r="A655" s="16"/>
      <c r="B655" s="16"/>
      <c r="C655" s="16"/>
      <c r="D655" s="16"/>
      <c r="E655" s="16"/>
      <c r="F655" s="16"/>
      <c r="G655" s="16"/>
      <c r="H655" s="16"/>
      <c r="I655" s="16"/>
      <c r="J655" s="16"/>
    </row>
    <row r="656" spans="1:10" ht="15.75" customHeight="1" x14ac:dyDescent="0.25">
      <c r="A656" s="16"/>
      <c r="B656" s="16"/>
      <c r="C656" s="16"/>
      <c r="D656" s="16"/>
      <c r="E656" s="16"/>
      <c r="F656" s="16"/>
      <c r="G656" s="16"/>
      <c r="H656" s="16"/>
      <c r="I656" s="16"/>
      <c r="J656" s="16"/>
    </row>
    <row r="657" spans="1:10" ht="15.75" customHeight="1" x14ac:dyDescent="0.25">
      <c r="A657" s="16"/>
      <c r="B657" s="16"/>
      <c r="C657" s="16"/>
      <c r="D657" s="16"/>
      <c r="E657" s="16"/>
      <c r="F657" s="16"/>
      <c r="G657" s="16"/>
      <c r="H657" s="16"/>
      <c r="I657" s="16"/>
      <c r="J657" s="16"/>
    </row>
    <row r="658" spans="1:10" ht="15.75" customHeight="1" x14ac:dyDescent="0.25">
      <c r="A658" s="16"/>
      <c r="B658" s="16"/>
      <c r="C658" s="16"/>
      <c r="D658" s="16"/>
      <c r="E658" s="16"/>
      <c r="F658" s="16"/>
      <c r="G658" s="16"/>
      <c r="H658" s="16"/>
      <c r="I658" s="16"/>
      <c r="J658" s="16"/>
    </row>
    <row r="659" spans="1:10" ht="15.75" customHeight="1" x14ac:dyDescent="0.25">
      <c r="A659" s="16"/>
      <c r="B659" s="16"/>
      <c r="C659" s="16"/>
      <c r="D659" s="16"/>
      <c r="E659" s="16"/>
      <c r="F659" s="16"/>
      <c r="G659" s="16"/>
      <c r="H659" s="16"/>
      <c r="I659" s="16"/>
      <c r="J659" s="16"/>
    </row>
    <row r="660" spans="1:10" ht="15.75" customHeight="1" x14ac:dyDescent="0.25">
      <c r="A660" s="16"/>
      <c r="B660" s="16"/>
      <c r="C660" s="16"/>
      <c r="D660" s="16"/>
      <c r="E660" s="16"/>
      <c r="F660" s="16"/>
      <c r="G660" s="16"/>
      <c r="H660" s="16"/>
      <c r="I660" s="16"/>
      <c r="J660" s="16"/>
    </row>
    <row r="661" spans="1:10" ht="15.75" customHeight="1" x14ac:dyDescent="0.25">
      <c r="A661" s="16"/>
      <c r="B661" s="16"/>
      <c r="C661" s="16"/>
      <c r="D661" s="16"/>
      <c r="E661" s="16"/>
      <c r="F661" s="16"/>
      <c r="G661" s="16"/>
      <c r="H661" s="16"/>
      <c r="I661" s="16"/>
      <c r="J661" s="16"/>
    </row>
    <row r="662" spans="1:10" ht="15.75" customHeight="1" x14ac:dyDescent="0.25">
      <c r="A662" s="16"/>
      <c r="B662" s="16"/>
      <c r="C662" s="16"/>
      <c r="D662" s="16"/>
      <c r="E662" s="16"/>
      <c r="F662" s="16"/>
      <c r="G662" s="16"/>
      <c r="H662" s="16"/>
      <c r="I662" s="16"/>
      <c r="J662" s="16"/>
    </row>
    <row r="663" spans="1:10" ht="15.75" customHeight="1" x14ac:dyDescent="0.25">
      <c r="A663" s="16"/>
      <c r="B663" s="16"/>
      <c r="C663" s="16"/>
      <c r="D663" s="16"/>
      <c r="E663" s="16"/>
      <c r="F663" s="16"/>
      <c r="G663" s="16"/>
      <c r="H663" s="16"/>
      <c r="I663" s="16"/>
      <c r="J663" s="16"/>
    </row>
    <row r="664" spans="1:10" ht="15.75" customHeight="1" x14ac:dyDescent="0.25">
      <c r="A664" s="16"/>
      <c r="B664" s="16"/>
      <c r="C664" s="16"/>
      <c r="D664" s="16"/>
      <c r="E664" s="16"/>
      <c r="F664" s="16"/>
      <c r="G664" s="16"/>
      <c r="H664" s="16"/>
      <c r="I664" s="16"/>
      <c r="J664" s="16"/>
    </row>
    <row r="665" spans="1:10" ht="15.75" customHeight="1" x14ac:dyDescent="0.25">
      <c r="A665" s="16"/>
      <c r="B665" s="16"/>
      <c r="C665" s="16"/>
      <c r="D665" s="16"/>
      <c r="E665" s="16"/>
      <c r="F665" s="16"/>
      <c r="G665" s="16"/>
      <c r="H665" s="16"/>
      <c r="I665" s="16"/>
      <c r="J665" s="16"/>
    </row>
    <row r="666" spans="1:10" ht="15.75" customHeight="1" x14ac:dyDescent="0.25">
      <c r="A666" s="16"/>
      <c r="B666" s="16"/>
      <c r="C666" s="16"/>
      <c r="D666" s="16"/>
      <c r="E666" s="16"/>
      <c r="F666" s="16"/>
      <c r="G666" s="16"/>
      <c r="H666" s="16"/>
      <c r="I666" s="16"/>
      <c r="J666" s="16"/>
    </row>
    <row r="667" spans="1:10" ht="15.75" customHeight="1" x14ac:dyDescent="0.25">
      <c r="A667" s="16"/>
      <c r="B667" s="16"/>
      <c r="C667" s="16"/>
      <c r="D667" s="16"/>
      <c r="E667" s="16"/>
      <c r="F667" s="16"/>
      <c r="G667" s="16"/>
      <c r="H667" s="16"/>
      <c r="I667" s="16"/>
      <c r="J667" s="16"/>
    </row>
    <row r="668" spans="1:10" ht="15.75" customHeight="1" x14ac:dyDescent="0.25">
      <c r="A668" s="16"/>
      <c r="B668" s="16"/>
      <c r="C668" s="16"/>
      <c r="D668" s="16"/>
      <c r="E668" s="16"/>
      <c r="F668" s="16"/>
      <c r="G668" s="16"/>
      <c r="H668" s="16"/>
      <c r="I668" s="16"/>
      <c r="J668" s="16"/>
    </row>
    <row r="669" spans="1:10" ht="15.75" customHeight="1" x14ac:dyDescent="0.25">
      <c r="A669" s="16"/>
      <c r="B669" s="16"/>
      <c r="C669" s="16"/>
      <c r="D669" s="16"/>
      <c r="E669" s="16"/>
      <c r="F669" s="16"/>
      <c r="G669" s="16"/>
      <c r="H669" s="16"/>
      <c r="I669" s="16"/>
      <c r="J669" s="16"/>
    </row>
    <row r="670" spans="1:10" ht="15.75" customHeight="1" x14ac:dyDescent="0.25">
      <c r="A670" s="16"/>
      <c r="B670" s="16"/>
      <c r="C670" s="16"/>
      <c r="D670" s="16"/>
      <c r="E670" s="16"/>
      <c r="F670" s="16"/>
      <c r="G670" s="16"/>
      <c r="H670" s="16"/>
      <c r="I670" s="16"/>
      <c r="J670" s="16"/>
    </row>
    <row r="671" spans="1:10" ht="15.75" customHeight="1" x14ac:dyDescent="0.25">
      <c r="A671" s="16"/>
      <c r="B671" s="16"/>
      <c r="C671" s="16"/>
      <c r="D671" s="16"/>
      <c r="E671" s="16"/>
      <c r="F671" s="16"/>
      <c r="G671" s="16"/>
      <c r="H671" s="16"/>
      <c r="I671" s="16"/>
      <c r="J671" s="16"/>
    </row>
    <row r="672" spans="1:10" ht="15.75" customHeight="1" x14ac:dyDescent="0.25">
      <c r="A672" s="16"/>
      <c r="B672" s="16"/>
      <c r="C672" s="16"/>
      <c r="D672" s="16"/>
      <c r="E672" s="16"/>
      <c r="F672" s="16"/>
      <c r="G672" s="16"/>
      <c r="H672" s="16"/>
      <c r="I672" s="16"/>
      <c r="J672" s="16"/>
    </row>
    <row r="673" spans="1:10" ht="15.75" customHeight="1" x14ac:dyDescent="0.25">
      <c r="A673" s="16"/>
      <c r="B673" s="16"/>
      <c r="C673" s="16"/>
      <c r="D673" s="16"/>
      <c r="E673" s="16"/>
      <c r="F673" s="16"/>
      <c r="G673" s="16"/>
      <c r="H673" s="16"/>
      <c r="I673" s="16"/>
      <c r="J673" s="16"/>
    </row>
    <row r="674" spans="1:10" ht="15.75" customHeight="1" x14ac:dyDescent="0.25">
      <c r="A674" s="16"/>
      <c r="B674" s="16"/>
      <c r="C674" s="16"/>
      <c r="D674" s="16"/>
      <c r="E674" s="16"/>
      <c r="F674" s="16"/>
      <c r="G674" s="16"/>
      <c r="H674" s="16"/>
      <c r="I674" s="16"/>
      <c r="J674" s="16"/>
    </row>
    <row r="675" spans="1:10" ht="15.75" customHeight="1" x14ac:dyDescent="0.25">
      <c r="A675" s="16"/>
      <c r="B675" s="16"/>
      <c r="C675" s="16"/>
      <c r="D675" s="16"/>
      <c r="E675" s="16"/>
      <c r="F675" s="16"/>
      <c r="G675" s="16"/>
      <c r="H675" s="16"/>
      <c r="I675" s="16"/>
      <c r="J675" s="16"/>
    </row>
    <row r="676" spans="1:10" ht="15.75" customHeight="1" x14ac:dyDescent="0.25">
      <c r="A676" s="16"/>
      <c r="B676" s="16"/>
      <c r="C676" s="16"/>
      <c r="D676" s="16"/>
      <c r="E676" s="16"/>
      <c r="F676" s="16"/>
      <c r="G676" s="16"/>
      <c r="H676" s="16"/>
      <c r="I676" s="16"/>
      <c r="J676" s="16"/>
    </row>
    <row r="677" spans="1:10" ht="15.75" customHeight="1" x14ac:dyDescent="0.25">
      <c r="A677" s="16"/>
      <c r="B677" s="16"/>
      <c r="C677" s="16"/>
      <c r="D677" s="16"/>
      <c r="E677" s="16"/>
      <c r="F677" s="16"/>
      <c r="G677" s="16"/>
      <c r="H677" s="16"/>
      <c r="I677" s="16"/>
      <c r="J677" s="16"/>
    </row>
    <row r="678" spans="1:10" ht="15.75" customHeight="1" x14ac:dyDescent="0.25">
      <c r="A678" s="16"/>
      <c r="B678" s="16"/>
      <c r="C678" s="16"/>
      <c r="D678" s="16"/>
      <c r="E678" s="16"/>
      <c r="F678" s="16"/>
      <c r="G678" s="16"/>
      <c r="H678" s="16"/>
      <c r="I678" s="16"/>
      <c r="J678" s="16"/>
    </row>
    <row r="679" spans="1:10" ht="15.75" customHeight="1" x14ac:dyDescent="0.25">
      <c r="A679" s="16"/>
      <c r="B679" s="16"/>
      <c r="C679" s="16"/>
      <c r="D679" s="16"/>
      <c r="E679" s="16"/>
      <c r="F679" s="16"/>
      <c r="G679" s="16"/>
      <c r="H679" s="16"/>
      <c r="I679" s="16"/>
      <c r="J679" s="16"/>
    </row>
    <row r="680" spans="1:10" ht="15.75" customHeight="1" x14ac:dyDescent="0.25">
      <c r="A680" s="16"/>
      <c r="B680" s="16"/>
      <c r="C680" s="16"/>
      <c r="D680" s="16"/>
      <c r="E680" s="16"/>
      <c r="F680" s="16"/>
      <c r="G680" s="16"/>
      <c r="H680" s="16"/>
      <c r="I680" s="16"/>
      <c r="J680" s="16"/>
    </row>
    <row r="681" spans="1:10" ht="15.75" customHeight="1" x14ac:dyDescent="0.25">
      <c r="A681" s="16"/>
      <c r="B681" s="16"/>
      <c r="C681" s="16"/>
      <c r="D681" s="16"/>
      <c r="E681" s="16"/>
      <c r="F681" s="16"/>
      <c r="G681" s="16"/>
      <c r="H681" s="16"/>
      <c r="I681" s="16"/>
      <c r="J681" s="16"/>
    </row>
    <row r="682" spans="1:10" ht="15.75" customHeight="1" x14ac:dyDescent="0.25">
      <c r="A682" s="16"/>
      <c r="B682" s="16"/>
      <c r="C682" s="16"/>
      <c r="D682" s="16"/>
      <c r="E682" s="16"/>
      <c r="F682" s="16"/>
      <c r="G682" s="16"/>
      <c r="H682" s="16"/>
      <c r="I682" s="16"/>
      <c r="J682" s="16"/>
    </row>
    <row r="683" spans="1:10" ht="15.75" customHeight="1" x14ac:dyDescent="0.25">
      <c r="A683" s="16"/>
      <c r="B683" s="16"/>
      <c r="C683" s="16"/>
      <c r="D683" s="16"/>
      <c r="E683" s="16"/>
      <c r="F683" s="16"/>
      <c r="G683" s="16"/>
      <c r="H683" s="16"/>
      <c r="I683" s="16"/>
      <c r="J683" s="16"/>
    </row>
    <row r="684" spans="1:10" ht="15.75" customHeight="1" x14ac:dyDescent="0.25">
      <c r="A684" s="16"/>
      <c r="B684" s="16"/>
      <c r="C684" s="16"/>
      <c r="D684" s="16"/>
      <c r="E684" s="16"/>
      <c r="F684" s="16"/>
      <c r="G684" s="16"/>
      <c r="H684" s="16"/>
      <c r="I684" s="16"/>
      <c r="J684" s="16"/>
    </row>
    <row r="685" spans="1:10" ht="15.75" customHeight="1" x14ac:dyDescent="0.25">
      <c r="A685" s="16"/>
      <c r="B685" s="16"/>
      <c r="C685" s="16"/>
      <c r="D685" s="16"/>
      <c r="E685" s="16"/>
      <c r="F685" s="16"/>
      <c r="G685" s="16"/>
      <c r="H685" s="16"/>
      <c r="I685" s="16"/>
      <c r="J685" s="16"/>
    </row>
    <row r="686" spans="1:10" ht="15.75" customHeight="1" x14ac:dyDescent="0.25">
      <c r="A686" s="16"/>
      <c r="B686" s="16"/>
      <c r="C686" s="16"/>
      <c r="D686" s="16"/>
      <c r="E686" s="16"/>
      <c r="F686" s="16"/>
      <c r="G686" s="16"/>
      <c r="H686" s="16"/>
      <c r="I686" s="16"/>
      <c r="J686" s="16"/>
    </row>
    <row r="687" spans="1:10" ht="15.75" customHeight="1" x14ac:dyDescent="0.25">
      <c r="A687" s="16"/>
      <c r="B687" s="16"/>
      <c r="C687" s="16"/>
      <c r="D687" s="16"/>
      <c r="E687" s="16"/>
      <c r="F687" s="16"/>
      <c r="G687" s="16"/>
      <c r="H687" s="16"/>
      <c r="I687" s="16"/>
      <c r="J687" s="16"/>
    </row>
    <row r="688" spans="1:10" ht="15.75" customHeight="1" x14ac:dyDescent="0.25">
      <c r="A688" s="16"/>
      <c r="B688" s="16"/>
      <c r="C688" s="16"/>
      <c r="D688" s="16"/>
      <c r="E688" s="16"/>
      <c r="F688" s="16"/>
      <c r="G688" s="16"/>
      <c r="H688" s="16"/>
      <c r="I688" s="16"/>
      <c r="J688" s="16"/>
    </row>
    <row r="689" spans="1:10" ht="15.75" customHeight="1" x14ac:dyDescent="0.25">
      <c r="A689" s="16"/>
      <c r="B689" s="16"/>
      <c r="C689" s="16"/>
      <c r="D689" s="16"/>
      <c r="E689" s="16"/>
      <c r="F689" s="16"/>
      <c r="G689" s="16"/>
      <c r="H689" s="16"/>
      <c r="I689" s="16"/>
      <c r="J689" s="16"/>
    </row>
    <row r="690" spans="1:10" ht="15.75" customHeight="1" x14ac:dyDescent="0.25">
      <c r="A690" s="16"/>
      <c r="B690" s="16"/>
      <c r="C690" s="16"/>
      <c r="D690" s="16"/>
      <c r="E690" s="16"/>
      <c r="F690" s="16"/>
      <c r="G690" s="16"/>
      <c r="H690" s="16"/>
      <c r="I690" s="16"/>
      <c r="J690" s="16"/>
    </row>
    <row r="691" spans="1:10" ht="15.75" customHeight="1" x14ac:dyDescent="0.25">
      <c r="A691" s="16"/>
      <c r="B691" s="16"/>
      <c r="C691" s="16"/>
      <c r="D691" s="16"/>
      <c r="E691" s="16"/>
      <c r="F691" s="16"/>
      <c r="G691" s="16"/>
      <c r="H691" s="16"/>
      <c r="I691" s="16"/>
      <c r="J691" s="16"/>
    </row>
    <row r="692" spans="1:10" ht="15.75" customHeight="1" x14ac:dyDescent="0.25">
      <c r="A692" s="16"/>
      <c r="B692" s="16"/>
      <c r="C692" s="16"/>
      <c r="D692" s="16"/>
      <c r="E692" s="16"/>
      <c r="F692" s="16"/>
      <c r="G692" s="16"/>
      <c r="H692" s="16"/>
      <c r="I692" s="16"/>
      <c r="J692" s="16"/>
    </row>
    <row r="693" spans="1:10" ht="15.75" customHeight="1" x14ac:dyDescent="0.25">
      <c r="A693" s="16"/>
      <c r="B693" s="16"/>
      <c r="C693" s="16"/>
      <c r="D693" s="16"/>
      <c r="E693" s="16"/>
      <c r="F693" s="16"/>
      <c r="G693" s="16"/>
      <c r="H693" s="16"/>
      <c r="I693" s="16"/>
      <c r="J693" s="16"/>
    </row>
    <row r="694" spans="1:10" ht="15.75" customHeight="1" x14ac:dyDescent="0.25">
      <c r="A694" s="16"/>
      <c r="B694" s="16"/>
      <c r="C694" s="16"/>
      <c r="D694" s="16"/>
      <c r="E694" s="16"/>
      <c r="F694" s="16"/>
      <c r="G694" s="16"/>
      <c r="H694" s="16"/>
      <c r="I694" s="16"/>
      <c r="J694" s="16"/>
    </row>
    <row r="695" spans="1:10" ht="15.75" customHeight="1" x14ac:dyDescent="0.25">
      <c r="A695" s="16"/>
      <c r="B695" s="16"/>
      <c r="C695" s="16"/>
      <c r="D695" s="16"/>
      <c r="E695" s="16"/>
      <c r="F695" s="16"/>
      <c r="G695" s="16"/>
      <c r="H695" s="16"/>
      <c r="I695" s="16"/>
      <c r="J695" s="16"/>
    </row>
    <row r="696" spans="1:10" ht="15.75" customHeight="1" x14ac:dyDescent="0.25">
      <c r="A696" s="16"/>
      <c r="B696" s="16"/>
      <c r="C696" s="16"/>
      <c r="D696" s="16"/>
      <c r="E696" s="16"/>
      <c r="F696" s="16"/>
      <c r="G696" s="16"/>
      <c r="H696" s="16"/>
      <c r="I696" s="16"/>
      <c r="J696" s="16"/>
    </row>
    <row r="697" spans="1:10" ht="15.75" customHeight="1" x14ac:dyDescent="0.25">
      <c r="A697" s="16"/>
      <c r="B697" s="16"/>
      <c r="C697" s="16"/>
      <c r="D697" s="16"/>
      <c r="E697" s="16"/>
      <c r="F697" s="16"/>
      <c r="G697" s="16"/>
      <c r="H697" s="16"/>
      <c r="I697" s="16"/>
      <c r="J697" s="16"/>
    </row>
    <row r="698" spans="1:10" ht="15.75" customHeight="1" x14ac:dyDescent="0.25">
      <c r="A698" s="16"/>
      <c r="B698" s="16"/>
      <c r="C698" s="16"/>
      <c r="D698" s="16"/>
      <c r="E698" s="16"/>
      <c r="F698" s="16"/>
      <c r="G698" s="16"/>
      <c r="H698" s="16"/>
      <c r="I698" s="16"/>
      <c r="J698" s="16"/>
    </row>
    <row r="699" spans="1:10" ht="15.75" customHeight="1" x14ac:dyDescent="0.25">
      <c r="A699" s="16"/>
      <c r="B699" s="16"/>
      <c r="C699" s="16"/>
      <c r="D699" s="16"/>
      <c r="E699" s="16"/>
      <c r="F699" s="16"/>
      <c r="G699" s="16"/>
      <c r="H699" s="16"/>
      <c r="I699" s="16"/>
      <c r="J699" s="16"/>
    </row>
    <row r="700" spans="1:10" ht="15.75" customHeight="1" x14ac:dyDescent="0.25">
      <c r="A700" s="16"/>
      <c r="B700" s="16"/>
      <c r="C700" s="16"/>
      <c r="D700" s="16"/>
      <c r="E700" s="16"/>
      <c r="F700" s="16"/>
      <c r="G700" s="16"/>
      <c r="H700" s="16"/>
      <c r="I700" s="16"/>
      <c r="J700" s="16"/>
    </row>
    <row r="701" spans="1:10" ht="15.75" customHeight="1" x14ac:dyDescent="0.25">
      <c r="A701" s="16"/>
      <c r="B701" s="16"/>
      <c r="C701" s="16"/>
      <c r="D701" s="16"/>
      <c r="E701" s="16"/>
      <c r="F701" s="16"/>
      <c r="G701" s="16"/>
      <c r="H701" s="16"/>
      <c r="I701" s="16"/>
      <c r="J701" s="16"/>
    </row>
    <row r="702" spans="1:10" ht="15.75" customHeight="1" x14ac:dyDescent="0.25">
      <c r="A702" s="16"/>
      <c r="B702" s="16"/>
      <c r="C702" s="16"/>
      <c r="D702" s="16"/>
      <c r="E702" s="16"/>
      <c r="F702" s="16"/>
      <c r="G702" s="16"/>
      <c r="H702" s="16"/>
      <c r="I702" s="16"/>
      <c r="J702" s="16"/>
    </row>
    <row r="703" spans="1:10" ht="15.75" customHeight="1" x14ac:dyDescent="0.25">
      <c r="A703" s="16"/>
      <c r="B703" s="16"/>
      <c r="C703" s="16"/>
      <c r="D703" s="16"/>
      <c r="E703" s="16"/>
      <c r="F703" s="16"/>
      <c r="G703" s="16"/>
      <c r="H703" s="16"/>
      <c r="I703" s="16"/>
      <c r="J703" s="16"/>
    </row>
    <row r="704" spans="1:10" ht="15.75" customHeight="1" x14ac:dyDescent="0.25">
      <c r="A704" s="16"/>
      <c r="B704" s="16"/>
      <c r="C704" s="16"/>
      <c r="D704" s="16"/>
      <c r="E704" s="16"/>
      <c r="F704" s="16"/>
      <c r="G704" s="16"/>
      <c r="H704" s="16"/>
      <c r="I704" s="16"/>
      <c r="J704" s="16"/>
    </row>
    <row r="705" spans="1:10" ht="15.75" customHeight="1" x14ac:dyDescent="0.25">
      <c r="A705" s="16"/>
      <c r="B705" s="16"/>
      <c r="C705" s="16"/>
      <c r="D705" s="16"/>
      <c r="E705" s="16"/>
      <c r="F705" s="16"/>
      <c r="G705" s="16"/>
      <c r="H705" s="16"/>
      <c r="I705" s="16"/>
      <c r="J705" s="16"/>
    </row>
    <row r="706" spans="1:10" ht="15.75" customHeight="1" x14ac:dyDescent="0.25">
      <c r="A706" s="16"/>
      <c r="B706" s="16"/>
      <c r="C706" s="16"/>
      <c r="D706" s="16"/>
      <c r="E706" s="16"/>
      <c r="F706" s="16"/>
      <c r="G706" s="16"/>
      <c r="H706" s="16"/>
      <c r="I706" s="16"/>
      <c r="J706" s="16"/>
    </row>
    <row r="707" spans="1:10" ht="15.75" customHeight="1" x14ac:dyDescent="0.25">
      <c r="A707" s="16"/>
      <c r="B707" s="16"/>
      <c r="C707" s="16"/>
      <c r="D707" s="16"/>
      <c r="E707" s="16"/>
      <c r="F707" s="16"/>
      <c r="G707" s="16"/>
      <c r="H707" s="16"/>
      <c r="I707" s="16"/>
      <c r="J707" s="16"/>
    </row>
    <row r="708" spans="1:10" ht="15.75" customHeight="1" x14ac:dyDescent="0.25">
      <c r="A708" s="16"/>
      <c r="B708" s="16"/>
      <c r="C708" s="16"/>
      <c r="D708" s="16"/>
      <c r="E708" s="16"/>
      <c r="F708" s="16"/>
      <c r="G708" s="16"/>
      <c r="H708" s="16"/>
      <c r="I708" s="16"/>
      <c r="J708" s="16"/>
    </row>
    <row r="709" spans="1:10" ht="15.75" customHeight="1" x14ac:dyDescent="0.25">
      <c r="A709" s="16"/>
      <c r="B709" s="16"/>
      <c r="C709" s="16"/>
      <c r="D709" s="16"/>
      <c r="E709" s="16"/>
      <c r="F709" s="16"/>
      <c r="G709" s="16"/>
      <c r="H709" s="16"/>
      <c r="I709" s="16"/>
      <c r="J709" s="16"/>
    </row>
    <row r="710" spans="1:10" ht="15.75" customHeight="1" x14ac:dyDescent="0.25">
      <c r="A710" s="16"/>
      <c r="B710" s="16"/>
      <c r="C710" s="16"/>
      <c r="D710" s="16"/>
      <c r="E710" s="16"/>
      <c r="F710" s="16"/>
      <c r="G710" s="16"/>
      <c r="H710" s="16"/>
      <c r="I710" s="16"/>
      <c r="J710" s="16"/>
    </row>
    <row r="711" spans="1:10" ht="15.75" customHeight="1" x14ac:dyDescent="0.25">
      <c r="A711" s="16"/>
      <c r="B711" s="16"/>
      <c r="C711" s="16"/>
      <c r="D711" s="16"/>
      <c r="E711" s="16"/>
      <c r="F711" s="16"/>
      <c r="G711" s="16"/>
      <c r="H711" s="16"/>
      <c r="I711" s="16"/>
      <c r="J711" s="16"/>
    </row>
    <row r="712" spans="1:10" ht="15.75" customHeight="1" x14ac:dyDescent="0.25">
      <c r="A712" s="16"/>
      <c r="B712" s="16"/>
      <c r="C712" s="16"/>
      <c r="D712" s="16"/>
      <c r="E712" s="16"/>
      <c r="F712" s="16"/>
      <c r="G712" s="16"/>
      <c r="H712" s="16"/>
      <c r="I712" s="16"/>
      <c r="J712" s="16"/>
    </row>
    <row r="713" spans="1:10" ht="15.75" customHeight="1" x14ac:dyDescent="0.25">
      <c r="A713" s="16"/>
      <c r="B713" s="16"/>
      <c r="C713" s="16"/>
      <c r="D713" s="16"/>
      <c r="E713" s="16"/>
      <c r="F713" s="16"/>
      <c r="G713" s="16"/>
      <c r="H713" s="16"/>
      <c r="I713" s="16"/>
      <c r="J713" s="16"/>
    </row>
    <row r="714" spans="1:10" ht="15.75" customHeight="1" x14ac:dyDescent="0.25">
      <c r="A714" s="16"/>
      <c r="B714" s="16"/>
      <c r="C714" s="16"/>
      <c r="D714" s="16"/>
      <c r="E714" s="16"/>
      <c r="F714" s="16"/>
      <c r="G714" s="16"/>
      <c r="H714" s="16"/>
      <c r="I714" s="16"/>
      <c r="J714" s="16"/>
    </row>
    <row r="715" spans="1:10" ht="15.75" customHeight="1" x14ac:dyDescent="0.25">
      <c r="A715" s="16"/>
      <c r="B715" s="16"/>
      <c r="C715" s="16"/>
      <c r="D715" s="16"/>
      <c r="E715" s="16"/>
      <c r="F715" s="16"/>
      <c r="G715" s="16"/>
      <c r="H715" s="16"/>
      <c r="I715" s="16"/>
      <c r="J715" s="16"/>
    </row>
    <row r="716" spans="1:10" ht="15.75" customHeight="1" x14ac:dyDescent="0.25">
      <c r="A716" s="16"/>
      <c r="B716" s="16"/>
      <c r="C716" s="16"/>
      <c r="D716" s="16"/>
      <c r="E716" s="16"/>
      <c r="F716" s="16"/>
      <c r="G716" s="16"/>
      <c r="H716" s="16"/>
      <c r="I716" s="16"/>
      <c r="J716" s="16"/>
    </row>
    <row r="717" spans="1:10" ht="15.75" customHeight="1" x14ac:dyDescent="0.25">
      <c r="A717" s="16"/>
      <c r="B717" s="16"/>
      <c r="C717" s="16"/>
      <c r="D717" s="16"/>
      <c r="E717" s="16"/>
      <c r="F717" s="16"/>
      <c r="G717" s="16"/>
      <c r="H717" s="16"/>
      <c r="I717" s="16"/>
      <c r="J717" s="16"/>
    </row>
    <row r="718" spans="1:10" ht="15.75" customHeight="1" x14ac:dyDescent="0.25">
      <c r="A718" s="16"/>
      <c r="B718" s="16"/>
      <c r="C718" s="16"/>
      <c r="D718" s="16"/>
      <c r="E718" s="16"/>
      <c r="F718" s="16"/>
      <c r="G718" s="16"/>
      <c r="H718" s="16"/>
      <c r="I718" s="16"/>
      <c r="J718" s="16"/>
    </row>
    <row r="719" spans="1:10" ht="15.75" customHeight="1" x14ac:dyDescent="0.25">
      <c r="A719" s="16"/>
      <c r="B719" s="16"/>
      <c r="C719" s="16"/>
      <c r="D719" s="16"/>
      <c r="E719" s="16"/>
      <c r="F719" s="16"/>
      <c r="G719" s="16"/>
      <c r="H719" s="16"/>
      <c r="I719" s="16"/>
      <c r="J719" s="16"/>
    </row>
    <row r="720" spans="1:10" ht="15.75" customHeight="1" x14ac:dyDescent="0.25">
      <c r="A720" s="16"/>
      <c r="B720" s="16"/>
      <c r="C720" s="16"/>
      <c r="D720" s="16"/>
      <c r="E720" s="16"/>
      <c r="F720" s="16"/>
      <c r="G720" s="16"/>
      <c r="H720" s="16"/>
      <c r="I720" s="16"/>
      <c r="J720" s="16"/>
    </row>
    <row r="721" spans="1:10" ht="15.75" customHeight="1" x14ac:dyDescent="0.25">
      <c r="A721" s="16"/>
      <c r="B721" s="16"/>
      <c r="C721" s="16"/>
      <c r="D721" s="16"/>
      <c r="E721" s="16"/>
      <c r="F721" s="16"/>
      <c r="G721" s="16"/>
      <c r="H721" s="16"/>
      <c r="I721" s="16"/>
      <c r="J721" s="16"/>
    </row>
    <row r="722" spans="1:10" ht="15.75" customHeight="1" x14ac:dyDescent="0.25">
      <c r="A722" s="16"/>
      <c r="B722" s="16"/>
      <c r="C722" s="16"/>
      <c r="D722" s="16"/>
      <c r="E722" s="16"/>
      <c r="F722" s="16"/>
      <c r="G722" s="16"/>
      <c r="H722" s="16"/>
      <c r="I722" s="16"/>
      <c r="J722" s="16"/>
    </row>
    <row r="723" spans="1:10" ht="15.75" customHeight="1" x14ac:dyDescent="0.25">
      <c r="A723" s="16"/>
      <c r="B723" s="16"/>
      <c r="C723" s="16"/>
      <c r="D723" s="16"/>
      <c r="E723" s="16"/>
      <c r="F723" s="16"/>
      <c r="G723" s="16"/>
      <c r="H723" s="16"/>
      <c r="I723" s="16"/>
      <c r="J723" s="16"/>
    </row>
    <row r="724" spans="1:10" ht="15.75" customHeight="1" x14ac:dyDescent="0.25">
      <c r="A724" s="16"/>
      <c r="B724" s="16"/>
      <c r="C724" s="16"/>
      <c r="D724" s="16"/>
      <c r="E724" s="16"/>
      <c r="F724" s="16"/>
      <c r="G724" s="16"/>
      <c r="H724" s="16"/>
      <c r="I724" s="16"/>
      <c r="J724" s="16"/>
    </row>
    <row r="725" spans="1:10" ht="15.75" customHeight="1" x14ac:dyDescent="0.25">
      <c r="A725" s="16"/>
      <c r="B725" s="16"/>
      <c r="C725" s="16"/>
      <c r="D725" s="16"/>
      <c r="E725" s="16"/>
      <c r="F725" s="16"/>
      <c r="G725" s="16"/>
      <c r="H725" s="16"/>
      <c r="I725" s="16"/>
      <c r="J725" s="16"/>
    </row>
    <row r="726" spans="1:10" ht="15.75" customHeight="1" x14ac:dyDescent="0.25">
      <c r="A726" s="16"/>
      <c r="B726" s="16"/>
      <c r="C726" s="16"/>
      <c r="D726" s="16"/>
      <c r="E726" s="16"/>
      <c r="F726" s="16"/>
      <c r="G726" s="16"/>
      <c r="H726" s="16"/>
      <c r="I726" s="16"/>
      <c r="J726" s="16"/>
    </row>
    <row r="727" spans="1:10" ht="15.75" customHeight="1" x14ac:dyDescent="0.25">
      <c r="A727" s="16"/>
      <c r="B727" s="16"/>
      <c r="C727" s="16"/>
      <c r="D727" s="16"/>
      <c r="E727" s="16"/>
      <c r="F727" s="16"/>
      <c r="G727" s="16"/>
      <c r="H727" s="16"/>
      <c r="I727" s="16"/>
      <c r="J727" s="16"/>
    </row>
    <row r="728" spans="1:10" ht="15.75" customHeight="1" x14ac:dyDescent="0.25">
      <c r="A728" s="16"/>
      <c r="B728" s="16"/>
      <c r="C728" s="16"/>
      <c r="D728" s="16"/>
      <c r="E728" s="16"/>
      <c r="F728" s="16"/>
      <c r="G728" s="16"/>
      <c r="H728" s="16"/>
      <c r="I728" s="16"/>
      <c r="J728" s="16"/>
    </row>
    <row r="729" spans="1:10" ht="15.75" customHeight="1" x14ac:dyDescent="0.25">
      <c r="A729" s="16"/>
      <c r="B729" s="16"/>
      <c r="C729" s="16"/>
      <c r="D729" s="16"/>
      <c r="E729" s="16"/>
      <c r="F729" s="16"/>
      <c r="G729" s="16"/>
      <c r="H729" s="16"/>
      <c r="I729" s="16"/>
      <c r="J729" s="16"/>
    </row>
    <row r="730" spans="1:10" ht="15.75" customHeight="1" x14ac:dyDescent="0.25">
      <c r="A730" s="16"/>
      <c r="B730" s="16"/>
      <c r="C730" s="16"/>
      <c r="D730" s="16"/>
      <c r="E730" s="16"/>
      <c r="F730" s="16"/>
      <c r="G730" s="16"/>
      <c r="H730" s="16"/>
      <c r="I730" s="16"/>
      <c r="J730" s="16"/>
    </row>
    <row r="731" spans="1:10" ht="15.75" customHeight="1" x14ac:dyDescent="0.25">
      <c r="A731" s="16"/>
      <c r="B731" s="16"/>
      <c r="C731" s="16"/>
      <c r="D731" s="16"/>
      <c r="E731" s="16"/>
      <c r="F731" s="16"/>
      <c r="G731" s="16"/>
      <c r="H731" s="16"/>
      <c r="I731" s="16"/>
      <c r="J731" s="16"/>
    </row>
    <row r="732" spans="1:10" ht="15.75" customHeight="1" x14ac:dyDescent="0.25">
      <c r="A732" s="16"/>
      <c r="B732" s="16"/>
      <c r="C732" s="16"/>
      <c r="D732" s="16"/>
      <c r="E732" s="16"/>
      <c r="F732" s="16"/>
      <c r="G732" s="16"/>
      <c r="H732" s="16"/>
      <c r="I732" s="16"/>
      <c r="J732" s="16"/>
    </row>
    <row r="733" spans="1:10" ht="15.75" customHeight="1" x14ac:dyDescent="0.25">
      <c r="A733" s="16"/>
      <c r="B733" s="16"/>
      <c r="C733" s="16"/>
      <c r="D733" s="16"/>
      <c r="E733" s="16"/>
      <c r="F733" s="16"/>
      <c r="G733" s="16"/>
      <c r="H733" s="16"/>
      <c r="I733" s="16"/>
      <c r="J733" s="16"/>
    </row>
    <row r="734" spans="1:10" ht="15.75" customHeight="1" x14ac:dyDescent="0.25">
      <c r="A734" s="16"/>
      <c r="B734" s="16"/>
      <c r="C734" s="16"/>
      <c r="D734" s="16"/>
      <c r="E734" s="16"/>
      <c r="F734" s="16"/>
      <c r="G734" s="16"/>
      <c r="H734" s="16"/>
      <c r="I734" s="16"/>
      <c r="J734" s="16"/>
    </row>
    <row r="735" spans="1:10" ht="15.75" customHeight="1" x14ac:dyDescent="0.25">
      <c r="A735" s="16"/>
      <c r="B735" s="16"/>
      <c r="C735" s="16"/>
      <c r="D735" s="16"/>
      <c r="E735" s="16"/>
      <c r="F735" s="16"/>
      <c r="G735" s="16"/>
      <c r="H735" s="16"/>
      <c r="I735" s="16"/>
      <c r="J735" s="16"/>
    </row>
    <row r="736" spans="1:10" ht="15.75" customHeight="1" x14ac:dyDescent="0.25">
      <c r="A736" s="16"/>
      <c r="B736" s="16"/>
      <c r="C736" s="16"/>
      <c r="D736" s="16"/>
      <c r="E736" s="16"/>
      <c r="F736" s="16"/>
      <c r="G736" s="16"/>
      <c r="H736" s="16"/>
      <c r="I736" s="16"/>
      <c r="J736" s="16"/>
    </row>
    <row r="737" spans="1:10" ht="15.75" customHeight="1" x14ac:dyDescent="0.25">
      <c r="A737" s="16"/>
      <c r="B737" s="16"/>
      <c r="C737" s="16"/>
      <c r="D737" s="16"/>
      <c r="E737" s="16"/>
      <c r="F737" s="16"/>
      <c r="G737" s="16"/>
      <c r="H737" s="16"/>
      <c r="I737" s="16"/>
      <c r="J737" s="16"/>
    </row>
    <row r="738" spans="1:10" ht="15.75" customHeight="1" x14ac:dyDescent="0.25">
      <c r="A738" s="16"/>
      <c r="B738" s="16"/>
      <c r="C738" s="16"/>
      <c r="D738" s="16"/>
      <c r="E738" s="16"/>
      <c r="F738" s="16"/>
      <c r="G738" s="16"/>
      <c r="H738" s="16"/>
      <c r="I738" s="16"/>
      <c r="J738" s="16"/>
    </row>
    <row r="739" spans="1:10" ht="15.75" customHeight="1" x14ac:dyDescent="0.25">
      <c r="A739" s="16"/>
      <c r="B739" s="16"/>
      <c r="C739" s="16"/>
      <c r="D739" s="16"/>
      <c r="E739" s="16"/>
      <c r="F739" s="16"/>
      <c r="G739" s="16"/>
      <c r="H739" s="16"/>
      <c r="I739" s="16"/>
      <c r="J739" s="16"/>
    </row>
    <row r="740" spans="1:10" ht="15.75" customHeight="1" x14ac:dyDescent="0.25">
      <c r="A740" s="16"/>
      <c r="B740" s="16"/>
      <c r="C740" s="16"/>
      <c r="D740" s="16"/>
      <c r="E740" s="16"/>
      <c r="F740" s="16"/>
      <c r="G740" s="16"/>
      <c r="H740" s="16"/>
      <c r="I740" s="16"/>
      <c r="J740" s="16"/>
    </row>
    <row r="741" spans="1:10" ht="15.75" customHeight="1" x14ac:dyDescent="0.25">
      <c r="A741" s="16"/>
      <c r="B741" s="16"/>
      <c r="C741" s="16"/>
      <c r="D741" s="16"/>
      <c r="E741" s="16"/>
      <c r="F741" s="16"/>
      <c r="G741" s="16"/>
      <c r="H741" s="16"/>
      <c r="I741" s="16"/>
      <c r="J741" s="16"/>
    </row>
    <row r="742" spans="1:10" ht="15.75" customHeight="1" x14ac:dyDescent="0.25">
      <c r="A742" s="16"/>
      <c r="B742" s="16"/>
      <c r="C742" s="16"/>
      <c r="D742" s="16"/>
      <c r="E742" s="16"/>
      <c r="F742" s="16"/>
      <c r="G742" s="16"/>
      <c r="H742" s="16"/>
      <c r="I742" s="16"/>
      <c r="J742" s="16"/>
    </row>
    <row r="743" spans="1:10" ht="15.75" customHeight="1" x14ac:dyDescent="0.25">
      <c r="A743" s="16"/>
      <c r="B743" s="16"/>
      <c r="C743" s="16"/>
      <c r="D743" s="16"/>
      <c r="E743" s="16"/>
      <c r="F743" s="16"/>
      <c r="G743" s="16"/>
      <c r="H743" s="16"/>
      <c r="I743" s="16"/>
      <c r="J743" s="16"/>
    </row>
    <row r="744" spans="1:10" ht="15.75" customHeight="1" x14ac:dyDescent="0.25">
      <c r="A744" s="16"/>
      <c r="B744" s="16"/>
      <c r="C744" s="16"/>
      <c r="D744" s="16"/>
      <c r="E744" s="16"/>
      <c r="F744" s="16"/>
      <c r="G744" s="16"/>
      <c r="H744" s="16"/>
      <c r="I744" s="16"/>
      <c r="J744" s="16"/>
    </row>
    <row r="745" spans="1:10" ht="15.75" customHeight="1" x14ac:dyDescent="0.25">
      <c r="A745" s="16"/>
      <c r="B745" s="16"/>
      <c r="C745" s="16"/>
      <c r="D745" s="16"/>
      <c r="E745" s="16"/>
      <c r="F745" s="16"/>
      <c r="G745" s="16"/>
      <c r="H745" s="16"/>
      <c r="I745" s="16"/>
      <c r="J745" s="16"/>
    </row>
    <row r="746" spans="1:10" ht="15.75" customHeight="1" x14ac:dyDescent="0.25">
      <c r="A746" s="16"/>
      <c r="B746" s="16"/>
      <c r="C746" s="16"/>
      <c r="D746" s="16"/>
      <c r="E746" s="16"/>
      <c r="F746" s="16"/>
      <c r="G746" s="16"/>
      <c r="H746" s="16"/>
      <c r="I746" s="16"/>
      <c r="J746" s="16"/>
    </row>
    <row r="747" spans="1:10" ht="15.75" customHeight="1" x14ac:dyDescent="0.25">
      <c r="A747" s="16"/>
      <c r="B747" s="16"/>
      <c r="C747" s="16"/>
      <c r="D747" s="16"/>
      <c r="E747" s="16"/>
      <c r="F747" s="16"/>
      <c r="G747" s="16"/>
      <c r="H747" s="16"/>
      <c r="I747" s="16"/>
      <c r="J747" s="16"/>
    </row>
    <row r="748" spans="1:10" ht="15.75" customHeight="1" x14ac:dyDescent="0.25">
      <c r="A748" s="16"/>
      <c r="B748" s="16"/>
      <c r="C748" s="16"/>
      <c r="D748" s="16"/>
      <c r="E748" s="16"/>
      <c r="F748" s="16"/>
      <c r="G748" s="16"/>
      <c r="H748" s="16"/>
      <c r="I748" s="16"/>
      <c r="J748" s="16"/>
    </row>
    <row r="749" spans="1:10" ht="15.75" customHeight="1" x14ac:dyDescent="0.25">
      <c r="A749" s="16"/>
      <c r="B749" s="16"/>
      <c r="C749" s="16"/>
      <c r="D749" s="16"/>
      <c r="E749" s="16"/>
      <c r="F749" s="16"/>
      <c r="G749" s="16"/>
      <c r="H749" s="16"/>
      <c r="I749" s="16"/>
      <c r="J749" s="16"/>
    </row>
    <row r="750" spans="1:10" ht="15.75" customHeight="1" x14ac:dyDescent="0.25">
      <c r="A750" s="16"/>
      <c r="B750" s="16"/>
      <c r="C750" s="16"/>
      <c r="D750" s="16"/>
      <c r="E750" s="16"/>
      <c r="F750" s="16"/>
      <c r="G750" s="16"/>
      <c r="H750" s="16"/>
      <c r="I750" s="16"/>
      <c r="J750" s="16"/>
    </row>
    <row r="751" spans="1:10" ht="15.75" customHeight="1" x14ac:dyDescent="0.25">
      <c r="A751" s="16"/>
      <c r="B751" s="16"/>
      <c r="C751" s="16"/>
      <c r="D751" s="16"/>
      <c r="E751" s="16"/>
      <c r="F751" s="16"/>
      <c r="G751" s="16"/>
      <c r="H751" s="16"/>
      <c r="I751" s="16"/>
      <c r="J751" s="16"/>
    </row>
    <row r="752" spans="1:10" ht="15.75" customHeight="1" x14ac:dyDescent="0.25">
      <c r="A752" s="16"/>
      <c r="B752" s="16"/>
      <c r="C752" s="16"/>
      <c r="D752" s="16"/>
      <c r="E752" s="16"/>
      <c r="F752" s="16"/>
      <c r="G752" s="16"/>
      <c r="H752" s="16"/>
      <c r="I752" s="16"/>
      <c r="J752" s="16"/>
    </row>
    <row r="753" spans="1:10" ht="15.75" customHeight="1" x14ac:dyDescent="0.25">
      <c r="A753" s="16"/>
      <c r="B753" s="16"/>
      <c r="C753" s="16"/>
      <c r="D753" s="16"/>
      <c r="E753" s="16"/>
      <c r="F753" s="16"/>
      <c r="G753" s="16"/>
      <c r="H753" s="16"/>
      <c r="I753" s="16"/>
      <c r="J753" s="16"/>
    </row>
    <row r="754" spans="1:10" ht="15.75" customHeight="1" x14ac:dyDescent="0.25">
      <c r="A754" s="16"/>
      <c r="B754" s="16"/>
      <c r="C754" s="16"/>
      <c r="D754" s="16"/>
      <c r="E754" s="16"/>
      <c r="F754" s="16"/>
      <c r="G754" s="16"/>
      <c r="H754" s="16"/>
      <c r="I754" s="16"/>
      <c r="J754" s="16"/>
    </row>
    <row r="755" spans="1:10" ht="15.75" customHeight="1" x14ac:dyDescent="0.25">
      <c r="A755" s="16"/>
      <c r="B755" s="16"/>
      <c r="C755" s="16"/>
      <c r="D755" s="16"/>
      <c r="E755" s="16"/>
      <c r="F755" s="16"/>
      <c r="G755" s="16"/>
      <c r="H755" s="16"/>
      <c r="I755" s="16"/>
      <c r="J755" s="16"/>
    </row>
    <row r="756" spans="1:10" ht="15.75" customHeight="1" x14ac:dyDescent="0.25">
      <c r="A756" s="16"/>
      <c r="B756" s="16"/>
      <c r="C756" s="16"/>
      <c r="D756" s="16"/>
      <c r="E756" s="16"/>
      <c r="F756" s="16"/>
      <c r="G756" s="16"/>
      <c r="H756" s="16"/>
      <c r="I756" s="16"/>
      <c r="J756" s="16"/>
    </row>
    <row r="757" spans="1:10" ht="15.75" customHeight="1" x14ac:dyDescent="0.25">
      <c r="A757" s="16"/>
      <c r="B757" s="16"/>
      <c r="C757" s="16"/>
      <c r="D757" s="16"/>
      <c r="E757" s="16"/>
      <c r="F757" s="16"/>
      <c r="G757" s="16"/>
      <c r="H757" s="16"/>
      <c r="I757" s="16"/>
      <c r="J757" s="16"/>
    </row>
    <row r="758" spans="1:10" ht="15.75" customHeight="1" x14ac:dyDescent="0.25">
      <c r="A758" s="16"/>
      <c r="B758" s="16"/>
      <c r="C758" s="16"/>
      <c r="D758" s="16"/>
      <c r="E758" s="16"/>
      <c r="F758" s="16"/>
      <c r="G758" s="16"/>
      <c r="H758" s="16"/>
      <c r="I758" s="16"/>
      <c r="J758" s="16"/>
    </row>
    <row r="759" spans="1:10" ht="15.75" customHeight="1" x14ac:dyDescent="0.25">
      <c r="A759" s="16"/>
      <c r="B759" s="16"/>
      <c r="C759" s="16"/>
      <c r="D759" s="16"/>
      <c r="E759" s="16"/>
      <c r="F759" s="16"/>
      <c r="G759" s="16"/>
      <c r="H759" s="16"/>
      <c r="I759" s="16"/>
      <c r="J759" s="16"/>
    </row>
    <row r="760" spans="1:10" ht="15.75" customHeight="1" x14ac:dyDescent="0.25">
      <c r="A760" s="16"/>
      <c r="B760" s="16"/>
      <c r="C760" s="16"/>
      <c r="D760" s="16"/>
      <c r="E760" s="16"/>
      <c r="F760" s="16"/>
      <c r="G760" s="16"/>
      <c r="H760" s="16"/>
      <c r="I760" s="16"/>
      <c r="J760" s="16"/>
    </row>
    <row r="761" spans="1:10" ht="15.75" customHeight="1" x14ac:dyDescent="0.25">
      <c r="A761" s="16"/>
      <c r="B761" s="16"/>
      <c r="C761" s="16"/>
      <c r="D761" s="16"/>
      <c r="E761" s="16"/>
      <c r="F761" s="16"/>
      <c r="G761" s="16"/>
      <c r="H761" s="16"/>
      <c r="I761" s="16"/>
      <c r="J761" s="16"/>
    </row>
    <row r="762" spans="1:10" ht="15.75" customHeight="1" x14ac:dyDescent="0.25">
      <c r="A762" s="16"/>
      <c r="B762" s="16"/>
      <c r="C762" s="16"/>
      <c r="D762" s="16"/>
      <c r="E762" s="16"/>
      <c r="F762" s="16"/>
      <c r="G762" s="16"/>
      <c r="H762" s="16"/>
      <c r="I762" s="16"/>
      <c r="J762" s="16"/>
    </row>
    <row r="763" spans="1:10" ht="15.75" customHeight="1" x14ac:dyDescent="0.25">
      <c r="A763" s="16"/>
      <c r="B763" s="16"/>
      <c r="C763" s="16"/>
      <c r="D763" s="16"/>
      <c r="E763" s="16"/>
      <c r="F763" s="16"/>
      <c r="G763" s="16"/>
      <c r="H763" s="16"/>
      <c r="I763" s="16"/>
      <c r="J763" s="16"/>
    </row>
    <row r="764" spans="1:10" ht="15.75" customHeight="1" x14ac:dyDescent="0.25">
      <c r="A764" s="16"/>
      <c r="B764" s="16"/>
      <c r="C764" s="16"/>
      <c r="D764" s="16"/>
      <c r="E764" s="16"/>
      <c r="F764" s="16"/>
      <c r="G764" s="16"/>
      <c r="H764" s="16"/>
      <c r="I764" s="16"/>
      <c r="J764" s="16"/>
    </row>
    <row r="765" spans="1:10" ht="15.75" customHeight="1" x14ac:dyDescent="0.25">
      <c r="A765" s="16"/>
      <c r="B765" s="16"/>
      <c r="C765" s="16"/>
      <c r="D765" s="16"/>
      <c r="E765" s="16"/>
      <c r="F765" s="16"/>
      <c r="G765" s="16"/>
      <c r="H765" s="16"/>
      <c r="I765" s="16"/>
      <c r="J765" s="16"/>
    </row>
    <row r="766" spans="1:10" ht="15.75" customHeight="1" x14ac:dyDescent="0.25">
      <c r="A766" s="16"/>
      <c r="B766" s="16"/>
      <c r="C766" s="16"/>
      <c r="D766" s="16"/>
      <c r="E766" s="16"/>
      <c r="F766" s="16"/>
      <c r="G766" s="16"/>
      <c r="H766" s="16"/>
      <c r="I766" s="16"/>
      <c r="J766" s="16"/>
    </row>
    <row r="767" spans="1:10" ht="15.75" customHeight="1" x14ac:dyDescent="0.25">
      <c r="A767" s="16"/>
      <c r="B767" s="16"/>
      <c r="C767" s="16"/>
      <c r="D767" s="16"/>
      <c r="E767" s="16"/>
      <c r="F767" s="16"/>
      <c r="G767" s="16"/>
      <c r="H767" s="16"/>
      <c r="I767" s="16"/>
      <c r="J767" s="16"/>
    </row>
    <row r="768" spans="1:10" ht="15.75" customHeight="1" x14ac:dyDescent="0.25">
      <c r="A768" s="16"/>
      <c r="B768" s="16"/>
      <c r="C768" s="16"/>
      <c r="D768" s="16"/>
      <c r="E768" s="16"/>
      <c r="F768" s="16"/>
      <c r="G768" s="16"/>
      <c r="H768" s="16"/>
      <c r="I768" s="16"/>
      <c r="J768" s="16"/>
    </row>
    <row r="769" spans="1:10" ht="15.75" customHeight="1" x14ac:dyDescent="0.25">
      <c r="A769" s="16"/>
      <c r="B769" s="16"/>
      <c r="C769" s="16"/>
      <c r="D769" s="16"/>
      <c r="E769" s="16"/>
      <c r="F769" s="16"/>
      <c r="G769" s="16"/>
      <c r="H769" s="16"/>
      <c r="I769" s="16"/>
      <c r="J769" s="16"/>
    </row>
    <row r="770" spans="1:10" ht="15.75" customHeight="1" x14ac:dyDescent="0.25">
      <c r="A770" s="16"/>
      <c r="B770" s="16"/>
      <c r="C770" s="16"/>
      <c r="D770" s="16"/>
      <c r="E770" s="16"/>
      <c r="F770" s="16"/>
      <c r="G770" s="16"/>
      <c r="H770" s="16"/>
      <c r="I770" s="16"/>
      <c r="J770" s="16"/>
    </row>
    <row r="771" spans="1:10" ht="15.75" customHeight="1" x14ac:dyDescent="0.25">
      <c r="A771" s="16"/>
      <c r="B771" s="16"/>
      <c r="C771" s="16"/>
      <c r="D771" s="16"/>
      <c r="E771" s="16"/>
      <c r="F771" s="16"/>
      <c r="G771" s="16"/>
      <c r="H771" s="16"/>
      <c r="I771" s="16"/>
      <c r="J771" s="16"/>
    </row>
    <row r="772" spans="1:10" ht="15.75" customHeight="1" x14ac:dyDescent="0.25">
      <c r="A772" s="16"/>
      <c r="B772" s="16"/>
      <c r="C772" s="16"/>
      <c r="D772" s="16"/>
      <c r="E772" s="16"/>
      <c r="F772" s="16"/>
      <c r="G772" s="16"/>
      <c r="H772" s="16"/>
      <c r="I772" s="16"/>
      <c r="J772" s="16"/>
    </row>
    <row r="773" spans="1:10" ht="15.75" customHeight="1" x14ac:dyDescent="0.25">
      <c r="A773" s="16"/>
      <c r="B773" s="16"/>
      <c r="C773" s="16"/>
      <c r="D773" s="16"/>
      <c r="E773" s="16"/>
      <c r="F773" s="16"/>
      <c r="G773" s="16"/>
      <c r="H773" s="16"/>
      <c r="I773" s="16"/>
      <c r="J773" s="16"/>
    </row>
    <row r="774" spans="1:10" ht="15.75" customHeight="1" x14ac:dyDescent="0.25">
      <c r="A774" s="16"/>
      <c r="B774" s="16"/>
      <c r="C774" s="16"/>
      <c r="D774" s="16"/>
      <c r="E774" s="16"/>
      <c r="F774" s="16"/>
      <c r="G774" s="16"/>
      <c r="H774" s="16"/>
      <c r="I774" s="16"/>
      <c r="J774" s="16"/>
    </row>
    <row r="775" spans="1:10" ht="15.75" customHeight="1" x14ac:dyDescent="0.25">
      <c r="A775" s="16"/>
      <c r="B775" s="16"/>
      <c r="C775" s="16"/>
      <c r="D775" s="16"/>
      <c r="E775" s="16"/>
      <c r="F775" s="16"/>
      <c r="G775" s="16"/>
      <c r="H775" s="16"/>
      <c r="I775" s="16"/>
      <c r="J775" s="16"/>
    </row>
    <row r="776" spans="1:10" ht="15.75" customHeight="1" x14ac:dyDescent="0.25">
      <c r="A776" s="16"/>
      <c r="B776" s="16"/>
      <c r="C776" s="16"/>
      <c r="D776" s="16"/>
      <c r="E776" s="16"/>
      <c r="F776" s="16"/>
      <c r="G776" s="16"/>
      <c r="H776" s="16"/>
      <c r="I776" s="16"/>
      <c r="J776" s="16"/>
    </row>
    <row r="777" spans="1:10" ht="15.75" customHeight="1" x14ac:dyDescent="0.25">
      <c r="A777" s="16"/>
      <c r="B777" s="16"/>
      <c r="C777" s="16"/>
      <c r="D777" s="16"/>
      <c r="E777" s="16"/>
      <c r="F777" s="16"/>
      <c r="G777" s="16"/>
      <c r="H777" s="16"/>
      <c r="I777" s="16"/>
      <c r="J777" s="16"/>
    </row>
    <row r="778" spans="1:10" ht="15.75" customHeight="1" x14ac:dyDescent="0.25">
      <c r="A778" s="16"/>
      <c r="B778" s="16"/>
      <c r="C778" s="16"/>
      <c r="D778" s="16"/>
      <c r="E778" s="16"/>
      <c r="F778" s="16"/>
      <c r="G778" s="16"/>
      <c r="H778" s="16"/>
      <c r="I778" s="16"/>
      <c r="J778" s="16"/>
    </row>
    <row r="779" spans="1:10" ht="15.75" customHeight="1" x14ac:dyDescent="0.25">
      <c r="A779" s="16"/>
      <c r="B779" s="16"/>
      <c r="C779" s="16"/>
      <c r="D779" s="16"/>
      <c r="E779" s="16"/>
      <c r="F779" s="16"/>
      <c r="G779" s="16"/>
      <c r="H779" s="16"/>
      <c r="I779" s="16"/>
      <c r="J779" s="16"/>
    </row>
    <row r="780" spans="1:10" ht="15.75" customHeight="1" x14ac:dyDescent="0.25">
      <c r="A780" s="16"/>
      <c r="B780" s="16"/>
      <c r="C780" s="16"/>
      <c r="D780" s="16"/>
      <c r="E780" s="16"/>
      <c r="F780" s="16"/>
      <c r="G780" s="16"/>
      <c r="H780" s="16"/>
      <c r="I780" s="16"/>
      <c r="J780" s="16"/>
    </row>
    <row r="781" spans="1:10" ht="15.75" customHeight="1" x14ac:dyDescent="0.25">
      <c r="A781" s="16"/>
      <c r="B781" s="16"/>
      <c r="C781" s="16"/>
      <c r="D781" s="16"/>
      <c r="E781" s="16"/>
      <c r="F781" s="16"/>
      <c r="G781" s="16"/>
      <c r="H781" s="16"/>
      <c r="I781" s="16"/>
      <c r="J781" s="16"/>
    </row>
    <row r="782" spans="1:10" ht="15.75" customHeight="1" x14ac:dyDescent="0.25">
      <c r="A782" s="16"/>
      <c r="B782" s="16"/>
      <c r="C782" s="16"/>
      <c r="D782" s="16"/>
      <c r="E782" s="16"/>
      <c r="F782" s="16"/>
      <c r="G782" s="16"/>
      <c r="H782" s="16"/>
      <c r="I782" s="16"/>
      <c r="J782" s="16"/>
    </row>
    <row r="783" spans="1:10" ht="15.75" customHeight="1" x14ac:dyDescent="0.25">
      <c r="A783" s="16"/>
      <c r="B783" s="16"/>
      <c r="C783" s="16"/>
      <c r="D783" s="16"/>
      <c r="E783" s="16"/>
      <c r="F783" s="16"/>
      <c r="G783" s="16"/>
      <c r="H783" s="16"/>
      <c r="I783" s="16"/>
      <c r="J783" s="16"/>
    </row>
    <row r="784" spans="1:10" ht="15.75" customHeight="1" x14ac:dyDescent="0.25">
      <c r="A784" s="16"/>
      <c r="B784" s="16"/>
      <c r="C784" s="16"/>
      <c r="D784" s="16"/>
      <c r="E784" s="16"/>
      <c r="F784" s="16"/>
      <c r="G784" s="16"/>
      <c r="H784" s="16"/>
      <c r="I784" s="16"/>
      <c r="J784" s="16"/>
    </row>
    <row r="785" spans="1:10" ht="15.75" customHeight="1" x14ac:dyDescent="0.25">
      <c r="A785" s="16"/>
      <c r="B785" s="16"/>
      <c r="C785" s="16"/>
      <c r="D785" s="16"/>
      <c r="E785" s="16"/>
      <c r="F785" s="16"/>
      <c r="G785" s="16"/>
      <c r="H785" s="16"/>
      <c r="I785" s="16"/>
      <c r="J785" s="16"/>
    </row>
    <row r="786" spans="1:10" ht="15.75" customHeight="1" x14ac:dyDescent="0.25">
      <c r="A786" s="16"/>
      <c r="B786" s="16"/>
      <c r="C786" s="16"/>
      <c r="D786" s="16"/>
      <c r="E786" s="16"/>
      <c r="F786" s="16"/>
      <c r="G786" s="16"/>
      <c r="H786" s="16"/>
      <c r="I786" s="16"/>
      <c r="J786" s="16"/>
    </row>
    <row r="787" spans="1:10" ht="15.75" customHeight="1" x14ac:dyDescent="0.25">
      <c r="A787" s="16"/>
      <c r="B787" s="16"/>
      <c r="C787" s="16"/>
      <c r="D787" s="16"/>
      <c r="E787" s="16"/>
      <c r="F787" s="16"/>
      <c r="G787" s="16"/>
      <c r="H787" s="16"/>
      <c r="I787" s="16"/>
      <c r="J787" s="16"/>
    </row>
    <row r="788" spans="1:10" ht="15.75" customHeight="1" x14ac:dyDescent="0.25">
      <c r="A788" s="16"/>
      <c r="B788" s="16"/>
      <c r="C788" s="16"/>
      <c r="D788" s="16"/>
      <c r="E788" s="16"/>
      <c r="F788" s="16"/>
      <c r="G788" s="16"/>
      <c r="H788" s="16"/>
      <c r="I788" s="16"/>
      <c r="J788" s="16"/>
    </row>
    <row r="789" spans="1:10" ht="15.75" customHeight="1" x14ac:dyDescent="0.25">
      <c r="A789" s="16"/>
      <c r="B789" s="16"/>
      <c r="C789" s="16"/>
      <c r="D789" s="16"/>
      <c r="E789" s="16"/>
      <c r="F789" s="16"/>
      <c r="G789" s="16"/>
      <c r="H789" s="16"/>
      <c r="I789" s="16"/>
      <c r="J789" s="16"/>
    </row>
    <row r="790" spans="1:10" ht="15.75" customHeight="1" x14ac:dyDescent="0.25">
      <c r="A790" s="16"/>
      <c r="B790" s="16"/>
      <c r="C790" s="16"/>
      <c r="D790" s="16"/>
      <c r="E790" s="16"/>
      <c r="F790" s="16"/>
      <c r="G790" s="16"/>
      <c r="H790" s="16"/>
      <c r="I790" s="16"/>
      <c r="J790" s="16"/>
    </row>
    <row r="791" spans="1:10" ht="15.75" customHeight="1" x14ac:dyDescent="0.25">
      <c r="A791" s="16"/>
      <c r="B791" s="16"/>
      <c r="C791" s="16"/>
      <c r="D791" s="16"/>
      <c r="E791" s="16"/>
      <c r="F791" s="16"/>
      <c r="G791" s="16"/>
      <c r="H791" s="16"/>
      <c r="I791" s="16"/>
      <c r="J791" s="16"/>
    </row>
    <row r="792" spans="1:10" ht="15.75" customHeight="1" x14ac:dyDescent="0.25">
      <c r="A792" s="16"/>
      <c r="B792" s="16"/>
      <c r="C792" s="16"/>
      <c r="D792" s="16"/>
      <c r="E792" s="16"/>
      <c r="F792" s="16"/>
      <c r="G792" s="16"/>
      <c r="H792" s="16"/>
      <c r="I792" s="16"/>
      <c r="J792" s="16"/>
    </row>
    <row r="793" spans="1:10" ht="15.75" customHeight="1" x14ac:dyDescent="0.25">
      <c r="A793" s="16"/>
      <c r="B793" s="16"/>
      <c r="C793" s="16"/>
      <c r="D793" s="16"/>
      <c r="E793" s="16"/>
      <c r="F793" s="16"/>
      <c r="G793" s="16"/>
      <c r="H793" s="16"/>
      <c r="I793" s="16"/>
      <c r="J793" s="16"/>
    </row>
    <row r="794" spans="1:10" ht="15.75" customHeight="1" x14ac:dyDescent="0.25">
      <c r="A794" s="16"/>
      <c r="B794" s="16"/>
      <c r="C794" s="16"/>
      <c r="D794" s="16"/>
      <c r="E794" s="16"/>
      <c r="F794" s="16"/>
      <c r="G794" s="16"/>
      <c r="H794" s="16"/>
      <c r="I794" s="16"/>
      <c r="J794" s="16"/>
    </row>
    <row r="795" spans="1:10" ht="15.75" customHeight="1" x14ac:dyDescent="0.25">
      <c r="A795" s="16"/>
      <c r="B795" s="16"/>
      <c r="C795" s="16"/>
      <c r="D795" s="16"/>
      <c r="E795" s="16"/>
      <c r="F795" s="16"/>
      <c r="G795" s="16"/>
      <c r="H795" s="16"/>
      <c r="I795" s="16"/>
      <c r="J795" s="16"/>
    </row>
    <row r="796" spans="1:10" ht="15.75" customHeight="1" x14ac:dyDescent="0.25">
      <c r="A796" s="16"/>
      <c r="B796" s="16"/>
      <c r="C796" s="16"/>
      <c r="D796" s="16"/>
      <c r="E796" s="16"/>
      <c r="F796" s="16"/>
      <c r="G796" s="16"/>
      <c r="H796" s="16"/>
      <c r="I796" s="16"/>
      <c r="J796" s="16"/>
    </row>
    <row r="797" spans="1:10" ht="15.75" customHeight="1" x14ac:dyDescent="0.25">
      <c r="A797" s="16"/>
      <c r="B797" s="16"/>
      <c r="C797" s="16"/>
      <c r="D797" s="16"/>
      <c r="E797" s="16"/>
      <c r="F797" s="16"/>
      <c r="G797" s="16"/>
      <c r="H797" s="16"/>
      <c r="I797" s="16"/>
      <c r="J797" s="16"/>
    </row>
    <row r="798" spans="1:10" ht="15.75" customHeight="1" x14ac:dyDescent="0.25">
      <c r="A798" s="16"/>
      <c r="B798" s="16"/>
      <c r="C798" s="16"/>
      <c r="D798" s="16"/>
      <c r="E798" s="16"/>
      <c r="F798" s="16"/>
      <c r="G798" s="16"/>
      <c r="H798" s="16"/>
      <c r="I798" s="16"/>
      <c r="J798" s="16"/>
    </row>
    <row r="799" spans="1:10" ht="15.75" customHeight="1" x14ac:dyDescent="0.25">
      <c r="A799" s="16"/>
      <c r="B799" s="16"/>
      <c r="C799" s="16"/>
      <c r="D799" s="16"/>
      <c r="E799" s="16"/>
      <c r="F799" s="16"/>
      <c r="G799" s="16"/>
      <c r="H799" s="16"/>
      <c r="I799" s="16"/>
      <c r="J799" s="16"/>
    </row>
    <row r="800" spans="1:10" ht="15.75" customHeight="1" x14ac:dyDescent="0.25">
      <c r="A800" s="16"/>
      <c r="B800" s="16"/>
      <c r="C800" s="16"/>
      <c r="D800" s="16"/>
      <c r="E800" s="16"/>
      <c r="F800" s="16"/>
      <c r="G800" s="16"/>
      <c r="H800" s="16"/>
      <c r="I800" s="16"/>
      <c r="J800" s="16"/>
    </row>
    <row r="801" spans="1:10" ht="15.75" customHeight="1" x14ac:dyDescent="0.25">
      <c r="A801" s="16"/>
      <c r="B801" s="16"/>
      <c r="C801" s="16"/>
      <c r="D801" s="16"/>
      <c r="E801" s="16"/>
      <c r="F801" s="16"/>
      <c r="G801" s="16"/>
      <c r="H801" s="16"/>
      <c r="I801" s="16"/>
      <c r="J801" s="16"/>
    </row>
    <row r="802" spans="1:10" ht="15.75" customHeight="1" x14ac:dyDescent="0.25">
      <c r="A802" s="16"/>
      <c r="B802" s="16"/>
      <c r="C802" s="16"/>
      <c r="D802" s="16"/>
      <c r="E802" s="16"/>
      <c r="F802" s="16"/>
      <c r="G802" s="16"/>
      <c r="H802" s="16"/>
      <c r="I802" s="16"/>
      <c r="J802" s="16"/>
    </row>
    <row r="803" spans="1:10" ht="15.75" customHeight="1" x14ac:dyDescent="0.25">
      <c r="A803" s="16"/>
      <c r="B803" s="16"/>
      <c r="C803" s="16"/>
      <c r="D803" s="16"/>
      <c r="E803" s="16"/>
      <c r="F803" s="16"/>
      <c r="G803" s="16"/>
      <c r="H803" s="16"/>
      <c r="I803" s="16"/>
      <c r="J803" s="16"/>
    </row>
    <row r="804" spans="1:10" ht="15.75" customHeight="1" x14ac:dyDescent="0.25">
      <c r="A804" s="16"/>
      <c r="B804" s="16"/>
      <c r="C804" s="16"/>
      <c r="D804" s="16"/>
      <c r="E804" s="16"/>
      <c r="F804" s="16"/>
      <c r="G804" s="16"/>
      <c r="H804" s="16"/>
      <c r="I804" s="16"/>
      <c r="J804" s="16"/>
    </row>
    <row r="805" spans="1:10" ht="15.75" customHeight="1" x14ac:dyDescent="0.25">
      <c r="A805" s="16"/>
      <c r="B805" s="16"/>
      <c r="C805" s="16"/>
      <c r="D805" s="16"/>
      <c r="E805" s="16"/>
      <c r="F805" s="16"/>
      <c r="G805" s="16"/>
      <c r="H805" s="16"/>
      <c r="I805" s="16"/>
      <c r="J805" s="16"/>
    </row>
    <row r="806" spans="1:10" ht="15.75" customHeight="1" x14ac:dyDescent="0.25">
      <c r="A806" s="16"/>
      <c r="B806" s="16"/>
      <c r="C806" s="16"/>
      <c r="D806" s="16"/>
      <c r="E806" s="16"/>
      <c r="F806" s="16"/>
      <c r="G806" s="16"/>
      <c r="H806" s="16"/>
      <c r="I806" s="16"/>
      <c r="J806" s="16"/>
    </row>
    <row r="807" spans="1:10" ht="15.75" customHeight="1" x14ac:dyDescent="0.25">
      <c r="A807" s="16"/>
      <c r="B807" s="16"/>
      <c r="C807" s="16"/>
      <c r="D807" s="16"/>
      <c r="E807" s="16"/>
      <c r="F807" s="16"/>
      <c r="G807" s="16"/>
      <c r="H807" s="16"/>
      <c r="I807" s="16"/>
      <c r="J807" s="16"/>
    </row>
    <row r="808" spans="1:10" ht="15.75" customHeight="1" x14ac:dyDescent="0.25">
      <c r="A808" s="16"/>
      <c r="B808" s="16"/>
      <c r="C808" s="16"/>
      <c r="D808" s="16"/>
      <c r="E808" s="16"/>
      <c r="F808" s="16"/>
      <c r="G808" s="16"/>
      <c r="H808" s="16"/>
      <c r="I808" s="16"/>
      <c r="J808" s="16"/>
    </row>
    <row r="809" spans="1:10" ht="15.75" customHeight="1" x14ac:dyDescent="0.25">
      <c r="A809" s="16"/>
      <c r="B809" s="16"/>
      <c r="C809" s="16"/>
      <c r="D809" s="16"/>
      <c r="E809" s="16"/>
      <c r="F809" s="16"/>
      <c r="G809" s="16"/>
      <c r="H809" s="16"/>
      <c r="I809" s="16"/>
      <c r="J809" s="16"/>
    </row>
    <row r="810" spans="1:10" ht="15.75" customHeight="1" x14ac:dyDescent="0.25">
      <c r="A810" s="16"/>
      <c r="B810" s="16"/>
      <c r="C810" s="16"/>
      <c r="D810" s="16"/>
      <c r="E810" s="16"/>
      <c r="F810" s="16"/>
      <c r="G810" s="16"/>
      <c r="H810" s="16"/>
      <c r="I810" s="16"/>
      <c r="J810" s="16"/>
    </row>
    <row r="811" spans="1:10" ht="15.75" customHeight="1" x14ac:dyDescent="0.25">
      <c r="A811" s="16"/>
      <c r="B811" s="16"/>
      <c r="C811" s="16"/>
      <c r="D811" s="16"/>
      <c r="E811" s="16"/>
      <c r="F811" s="16"/>
      <c r="G811" s="16"/>
      <c r="H811" s="16"/>
      <c r="I811" s="16"/>
      <c r="J811" s="16"/>
    </row>
    <row r="812" spans="1:10" ht="15.75" customHeight="1" x14ac:dyDescent="0.25">
      <c r="A812" s="16"/>
      <c r="B812" s="16"/>
      <c r="C812" s="16"/>
      <c r="D812" s="16"/>
      <c r="E812" s="16"/>
      <c r="F812" s="16"/>
      <c r="G812" s="16"/>
      <c r="H812" s="16"/>
      <c r="I812" s="16"/>
      <c r="J812" s="16"/>
    </row>
    <row r="813" spans="1:10" ht="15.75" customHeight="1" x14ac:dyDescent="0.25">
      <c r="A813" s="16"/>
      <c r="B813" s="16"/>
      <c r="C813" s="16"/>
      <c r="D813" s="16"/>
      <c r="E813" s="16"/>
      <c r="F813" s="16"/>
      <c r="G813" s="16"/>
      <c r="H813" s="16"/>
      <c r="I813" s="16"/>
      <c r="J813" s="16"/>
    </row>
    <row r="814" spans="1:10" ht="15.75" customHeight="1" x14ac:dyDescent="0.25">
      <c r="A814" s="16"/>
      <c r="B814" s="16"/>
      <c r="C814" s="16"/>
      <c r="D814" s="16"/>
      <c r="E814" s="16"/>
      <c r="F814" s="16"/>
      <c r="G814" s="16"/>
      <c r="H814" s="16"/>
      <c r="I814" s="16"/>
      <c r="J814" s="16"/>
    </row>
    <row r="815" spans="1:10" ht="15.75" customHeight="1" x14ac:dyDescent="0.25">
      <c r="A815" s="16"/>
      <c r="B815" s="16"/>
      <c r="C815" s="16"/>
      <c r="D815" s="16"/>
      <c r="E815" s="16"/>
      <c r="F815" s="16"/>
      <c r="G815" s="16"/>
      <c r="H815" s="16"/>
      <c r="I815" s="16"/>
      <c r="J815" s="16"/>
    </row>
    <row r="816" spans="1:10" ht="15.75" customHeight="1" x14ac:dyDescent="0.25">
      <c r="A816" s="16"/>
      <c r="B816" s="16"/>
      <c r="C816" s="16"/>
      <c r="D816" s="16"/>
      <c r="E816" s="16"/>
      <c r="F816" s="16"/>
      <c r="G816" s="16"/>
      <c r="H816" s="16"/>
      <c r="I816" s="16"/>
      <c r="J816" s="16"/>
    </row>
    <row r="817" spans="1:10" ht="15.75" customHeight="1" x14ac:dyDescent="0.25">
      <c r="A817" s="16"/>
      <c r="B817" s="16"/>
      <c r="C817" s="16"/>
      <c r="D817" s="16"/>
      <c r="E817" s="16"/>
      <c r="F817" s="16"/>
      <c r="G817" s="16"/>
      <c r="H817" s="16"/>
      <c r="I817" s="16"/>
      <c r="J817" s="16"/>
    </row>
    <row r="818" spans="1:10" ht="15.75" customHeight="1" x14ac:dyDescent="0.25">
      <c r="A818" s="16"/>
      <c r="B818" s="16"/>
      <c r="C818" s="16"/>
      <c r="D818" s="16"/>
      <c r="E818" s="16"/>
      <c r="F818" s="16"/>
      <c r="G818" s="16"/>
      <c r="H818" s="16"/>
      <c r="I818" s="16"/>
      <c r="J818" s="16"/>
    </row>
    <row r="819" spans="1:10" ht="15.75" customHeight="1" x14ac:dyDescent="0.25">
      <c r="A819" s="16"/>
      <c r="B819" s="16"/>
      <c r="C819" s="16"/>
      <c r="D819" s="16"/>
      <c r="E819" s="16"/>
      <c r="F819" s="16"/>
      <c r="G819" s="16"/>
      <c r="H819" s="16"/>
      <c r="I819" s="16"/>
      <c r="J819" s="16"/>
    </row>
    <row r="820" spans="1:10" ht="15.75" customHeight="1" x14ac:dyDescent="0.25">
      <c r="A820" s="16"/>
      <c r="B820" s="16"/>
      <c r="C820" s="16"/>
      <c r="D820" s="16"/>
      <c r="E820" s="16"/>
      <c r="F820" s="16"/>
      <c r="G820" s="16"/>
      <c r="H820" s="16"/>
      <c r="I820" s="16"/>
      <c r="J820" s="16"/>
    </row>
    <row r="821" spans="1:10" ht="15.75" customHeight="1" x14ac:dyDescent="0.25">
      <c r="A821" s="16"/>
      <c r="B821" s="16"/>
      <c r="C821" s="16"/>
      <c r="D821" s="16"/>
      <c r="E821" s="16"/>
      <c r="F821" s="16"/>
      <c r="G821" s="16"/>
      <c r="H821" s="16"/>
      <c r="I821" s="16"/>
      <c r="J821" s="16"/>
    </row>
    <row r="822" spans="1:10" ht="15.75" customHeight="1" x14ac:dyDescent="0.25">
      <c r="A822" s="16"/>
      <c r="B822" s="16"/>
      <c r="C822" s="16"/>
      <c r="D822" s="16"/>
      <c r="E822" s="16"/>
      <c r="F822" s="16"/>
      <c r="G822" s="16"/>
      <c r="H822" s="16"/>
      <c r="I822" s="16"/>
      <c r="J822" s="16"/>
    </row>
    <row r="823" spans="1:10" ht="15.75" customHeight="1" x14ac:dyDescent="0.25">
      <c r="A823" s="16"/>
      <c r="B823" s="16"/>
      <c r="C823" s="16"/>
      <c r="D823" s="16"/>
      <c r="E823" s="16"/>
      <c r="F823" s="16"/>
      <c r="G823" s="16"/>
      <c r="H823" s="16"/>
      <c r="I823" s="16"/>
      <c r="J823" s="16"/>
    </row>
    <row r="824" spans="1:10" ht="15.75" customHeight="1" x14ac:dyDescent="0.25">
      <c r="A824" s="16"/>
      <c r="B824" s="16"/>
      <c r="C824" s="16"/>
      <c r="D824" s="16"/>
      <c r="E824" s="16"/>
      <c r="F824" s="16"/>
      <c r="G824" s="16"/>
      <c r="H824" s="16"/>
      <c r="I824" s="16"/>
      <c r="J824" s="16"/>
    </row>
    <row r="825" spans="1:10" ht="15.75" customHeight="1" x14ac:dyDescent="0.25">
      <c r="A825" s="16"/>
      <c r="B825" s="16"/>
      <c r="C825" s="16"/>
      <c r="D825" s="16"/>
      <c r="E825" s="16"/>
      <c r="F825" s="16"/>
      <c r="G825" s="16"/>
      <c r="H825" s="16"/>
      <c r="I825" s="16"/>
      <c r="J825" s="16"/>
    </row>
    <row r="826" spans="1:10" ht="15.75" customHeight="1" x14ac:dyDescent="0.25">
      <c r="A826" s="16"/>
      <c r="B826" s="16"/>
      <c r="C826" s="16"/>
      <c r="D826" s="16"/>
      <c r="E826" s="16"/>
      <c r="F826" s="16"/>
      <c r="G826" s="16"/>
      <c r="H826" s="16"/>
      <c r="I826" s="16"/>
      <c r="J826" s="16"/>
    </row>
    <row r="827" spans="1:10" ht="15.75" customHeight="1" x14ac:dyDescent="0.25">
      <c r="A827" s="16"/>
      <c r="B827" s="16"/>
      <c r="C827" s="16"/>
      <c r="D827" s="16"/>
      <c r="E827" s="16"/>
      <c r="F827" s="16"/>
      <c r="G827" s="16"/>
      <c r="H827" s="16"/>
      <c r="I827" s="16"/>
      <c r="J827" s="16"/>
    </row>
    <row r="828" spans="1:10" ht="15.75" customHeight="1" x14ac:dyDescent="0.25">
      <c r="A828" s="16"/>
      <c r="B828" s="16"/>
      <c r="C828" s="16"/>
      <c r="D828" s="16"/>
      <c r="E828" s="16"/>
      <c r="F828" s="16"/>
      <c r="G828" s="16"/>
      <c r="H828" s="16"/>
      <c r="I828" s="16"/>
      <c r="J828" s="16"/>
    </row>
    <row r="829" spans="1:10" ht="15.75" customHeight="1" x14ac:dyDescent="0.25">
      <c r="A829" s="16"/>
      <c r="B829" s="16"/>
      <c r="C829" s="16"/>
      <c r="D829" s="16"/>
      <c r="E829" s="16"/>
      <c r="F829" s="16"/>
      <c r="G829" s="16"/>
      <c r="H829" s="16"/>
      <c r="I829" s="16"/>
      <c r="J829" s="16"/>
    </row>
    <row r="830" spans="1:10" ht="15.75" customHeight="1" x14ac:dyDescent="0.25">
      <c r="A830" s="16"/>
      <c r="B830" s="16"/>
      <c r="C830" s="16"/>
      <c r="D830" s="16"/>
      <c r="E830" s="16"/>
      <c r="F830" s="16"/>
      <c r="G830" s="16"/>
      <c r="H830" s="16"/>
      <c r="I830" s="16"/>
      <c r="J830" s="16"/>
    </row>
    <row r="831" spans="1:10" ht="15.75" customHeight="1" x14ac:dyDescent="0.25">
      <c r="A831" s="16"/>
      <c r="B831" s="16"/>
      <c r="C831" s="16"/>
      <c r="D831" s="16"/>
      <c r="E831" s="16"/>
      <c r="F831" s="16"/>
      <c r="G831" s="16"/>
      <c r="H831" s="16"/>
      <c r="I831" s="16"/>
      <c r="J831" s="16"/>
    </row>
    <row r="832" spans="1:10" ht="15.75" customHeight="1" x14ac:dyDescent="0.25">
      <c r="A832" s="16"/>
      <c r="B832" s="16"/>
      <c r="C832" s="16"/>
      <c r="D832" s="16"/>
      <c r="E832" s="16"/>
      <c r="F832" s="16"/>
      <c r="G832" s="16"/>
      <c r="H832" s="16"/>
      <c r="I832" s="16"/>
      <c r="J832" s="16"/>
    </row>
    <row r="833" spans="1:10" ht="15.75" customHeight="1" x14ac:dyDescent="0.25">
      <c r="A833" s="16"/>
      <c r="B833" s="16"/>
      <c r="C833" s="16"/>
      <c r="D833" s="16"/>
      <c r="E833" s="16"/>
      <c r="F833" s="16"/>
      <c r="G833" s="16"/>
      <c r="H833" s="16"/>
      <c r="I833" s="16"/>
      <c r="J833" s="16"/>
    </row>
    <row r="834" spans="1:10" ht="15.75" customHeight="1" x14ac:dyDescent="0.25">
      <c r="A834" s="16"/>
      <c r="B834" s="16"/>
      <c r="C834" s="16"/>
      <c r="D834" s="16"/>
      <c r="E834" s="16"/>
      <c r="F834" s="16"/>
      <c r="G834" s="16"/>
      <c r="H834" s="16"/>
      <c r="I834" s="16"/>
      <c r="J834" s="16"/>
    </row>
    <row r="835" spans="1:10" ht="15.75" customHeight="1" x14ac:dyDescent="0.25">
      <c r="A835" s="16"/>
      <c r="B835" s="16"/>
      <c r="C835" s="16"/>
      <c r="D835" s="16"/>
      <c r="E835" s="16"/>
      <c r="F835" s="16"/>
      <c r="G835" s="16"/>
      <c r="H835" s="16"/>
      <c r="I835" s="16"/>
      <c r="J835" s="16"/>
    </row>
    <row r="836" spans="1:10" ht="15.75" customHeight="1" x14ac:dyDescent="0.25">
      <c r="A836" s="16"/>
      <c r="B836" s="16"/>
      <c r="C836" s="16"/>
      <c r="D836" s="16"/>
      <c r="E836" s="16"/>
      <c r="F836" s="16"/>
      <c r="G836" s="16"/>
      <c r="H836" s="16"/>
      <c r="I836" s="16"/>
      <c r="J836" s="16"/>
    </row>
    <row r="837" spans="1:10" ht="15.75" customHeight="1" x14ac:dyDescent="0.25">
      <c r="A837" s="16"/>
      <c r="B837" s="16"/>
      <c r="C837" s="16"/>
      <c r="D837" s="16"/>
      <c r="E837" s="16"/>
      <c r="F837" s="16"/>
      <c r="G837" s="16"/>
      <c r="H837" s="16"/>
      <c r="I837" s="16"/>
      <c r="J837" s="16"/>
    </row>
    <row r="838" spans="1:10" ht="15.75" customHeight="1" x14ac:dyDescent="0.25">
      <c r="A838" s="16"/>
      <c r="B838" s="16"/>
      <c r="C838" s="16"/>
      <c r="D838" s="16"/>
      <c r="E838" s="16"/>
      <c r="F838" s="16"/>
      <c r="G838" s="16"/>
      <c r="H838" s="16"/>
      <c r="I838" s="16"/>
      <c r="J838" s="16"/>
    </row>
    <row r="839" spans="1:10" ht="15.75" customHeight="1" x14ac:dyDescent="0.25">
      <c r="A839" s="16"/>
      <c r="B839" s="16"/>
      <c r="C839" s="16"/>
      <c r="D839" s="16"/>
      <c r="E839" s="16"/>
      <c r="F839" s="16"/>
      <c r="G839" s="16"/>
      <c r="H839" s="16"/>
      <c r="I839" s="16"/>
      <c r="J839" s="16"/>
    </row>
    <row r="840" spans="1:10" ht="15.75" customHeight="1" x14ac:dyDescent="0.25">
      <c r="A840" s="16"/>
      <c r="B840" s="16"/>
      <c r="C840" s="16"/>
      <c r="D840" s="16"/>
      <c r="E840" s="16"/>
      <c r="F840" s="16"/>
      <c r="G840" s="16"/>
      <c r="H840" s="16"/>
      <c r="I840" s="16"/>
      <c r="J840" s="16"/>
    </row>
    <row r="841" spans="1:10" ht="15.75" customHeight="1" x14ac:dyDescent="0.25">
      <c r="A841" s="16"/>
      <c r="B841" s="16"/>
      <c r="C841" s="16"/>
      <c r="D841" s="16"/>
      <c r="E841" s="16"/>
      <c r="F841" s="16"/>
      <c r="G841" s="16"/>
      <c r="H841" s="16"/>
      <c r="I841" s="16"/>
      <c r="J841" s="16"/>
    </row>
    <row r="842" spans="1:10" ht="15.75" customHeight="1" x14ac:dyDescent="0.25">
      <c r="A842" s="16"/>
      <c r="B842" s="16"/>
      <c r="C842" s="16"/>
      <c r="D842" s="16"/>
      <c r="E842" s="16"/>
      <c r="F842" s="16"/>
      <c r="G842" s="16"/>
      <c r="H842" s="16"/>
      <c r="I842" s="16"/>
      <c r="J842" s="16"/>
    </row>
    <row r="843" spans="1:10" ht="15.75" customHeight="1" x14ac:dyDescent="0.25">
      <c r="A843" s="16"/>
      <c r="B843" s="16"/>
      <c r="C843" s="16"/>
      <c r="D843" s="16"/>
      <c r="E843" s="16"/>
      <c r="F843" s="16"/>
      <c r="G843" s="16"/>
      <c r="H843" s="16"/>
      <c r="I843" s="16"/>
      <c r="J843" s="16"/>
    </row>
    <row r="844" spans="1:10" ht="15.75" customHeight="1" x14ac:dyDescent="0.25">
      <c r="A844" s="16"/>
      <c r="B844" s="16"/>
      <c r="C844" s="16"/>
      <c r="D844" s="16"/>
      <c r="E844" s="16"/>
      <c r="F844" s="16"/>
      <c r="G844" s="16"/>
      <c r="H844" s="16"/>
      <c r="I844" s="16"/>
      <c r="J844" s="16"/>
    </row>
    <row r="845" spans="1:10" ht="15.75" customHeight="1" x14ac:dyDescent="0.25">
      <c r="A845" s="16"/>
      <c r="B845" s="16"/>
      <c r="C845" s="16"/>
      <c r="D845" s="16"/>
      <c r="E845" s="16"/>
      <c r="F845" s="16"/>
      <c r="G845" s="16"/>
      <c r="H845" s="16"/>
      <c r="I845" s="16"/>
      <c r="J845" s="16"/>
    </row>
    <row r="846" spans="1:10" ht="15.75" customHeight="1" x14ac:dyDescent="0.25">
      <c r="A846" s="16"/>
      <c r="B846" s="16"/>
      <c r="C846" s="16"/>
      <c r="D846" s="16"/>
      <c r="E846" s="16"/>
      <c r="F846" s="16"/>
      <c r="G846" s="16"/>
      <c r="H846" s="16"/>
      <c r="I846" s="16"/>
      <c r="J846" s="16"/>
    </row>
    <row r="847" spans="1:10" ht="15.75" customHeight="1" x14ac:dyDescent="0.25">
      <c r="A847" s="16"/>
      <c r="B847" s="16"/>
      <c r="C847" s="16"/>
      <c r="D847" s="16"/>
      <c r="E847" s="16"/>
      <c r="F847" s="16"/>
      <c r="G847" s="16"/>
      <c r="H847" s="16"/>
      <c r="I847" s="16"/>
      <c r="J847" s="16"/>
    </row>
    <row r="848" spans="1:10" ht="15.75" customHeight="1" x14ac:dyDescent="0.25">
      <c r="A848" s="16"/>
      <c r="B848" s="16"/>
      <c r="C848" s="16"/>
      <c r="D848" s="16"/>
      <c r="E848" s="16"/>
      <c r="F848" s="16"/>
      <c r="G848" s="16"/>
      <c r="H848" s="16"/>
      <c r="I848" s="16"/>
      <c r="J848" s="16"/>
    </row>
    <row r="849" spans="1:10" ht="15.75" customHeight="1" x14ac:dyDescent="0.25">
      <c r="A849" s="16"/>
      <c r="B849" s="16"/>
      <c r="C849" s="16"/>
      <c r="D849" s="16"/>
      <c r="E849" s="16"/>
      <c r="F849" s="16"/>
      <c r="G849" s="16"/>
      <c r="H849" s="16"/>
      <c r="I849" s="16"/>
      <c r="J849" s="16"/>
    </row>
    <row r="850" spans="1:10" ht="15.75" customHeight="1" x14ac:dyDescent="0.25">
      <c r="A850" s="16"/>
      <c r="B850" s="16"/>
      <c r="C850" s="16"/>
      <c r="D850" s="16"/>
      <c r="E850" s="16"/>
      <c r="F850" s="16"/>
      <c r="G850" s="16"/>
      <c r="H850" s="16"/>
      <c r="I850" s="16"/>
      <c r="J850" s="16"/>
    </row>
    <row r="851" spans="1:10" ht="15.75" customHeight="1" x14ac:dyDescent="0.25">
      <c r="A851" s="16"/>
      <c r="B851" s="16"/>
      <c r="C851" s="16"/>
      <c r="D851" s="16"/>
      <c r="E851" s="16"/>
      <c r="F851" s="16"/>
      <c r="G851" s="16"/>
      <c r="H851" s="16"/>
      <c r="I851" s="16"/>
      <c r="J851" s="16"/>
    </row>
    <row r="852" spans="1:10" ht="15.75" customHeight="1" x14ac:dyDescent="0.25">
      <c r="A852" s="16"/>
      <c r="B852" s="16"/>
      <c r="C852" s="16"/>
      <c r="D852" s="16"/>
      <c r="E852" s="16"/>
      <c r="F852" s="16"/>
      <c r="G852" s="16"/>
      <c r="H852" s="16"/>
      <c r="I852" s="16"/>
      <c r="J852" s="16"/>
    </row>
    <row r="853" spans="1:10" ht="15.75" customHeight="1" x14ac:dyDescent="0.25">
      <c r="A853" s="16"/>
      <c r="B853" s="16"/>
      <c r="C853" s="16"/>
      <c r="D853" s="16"/>
      <c r="E853" s="16"/>
      <c r="F853" s="16"/>
      <c r="G853" s="16"/>
      <c r="H853" s="16"/>
      <c r="I853" s="16"/>
      <c r="J853" s="16"/>
    </row>
    <row r="854" spans="1:10" ht="15.75" customHeight="1" x14ac:dyDescent="0.25">
      <c r="A854" s="16"/>
      <c r="B854" s="16"/>
      <c r="C854" s="16"/>
      <c r="D854" s="16"/>
      <c r="E854" s="16"/>
      <c r="F854" s="16"/>
      <c r="G854" s="16"/>
      <c r="H854" s="16"/>
      <c r="I854" s="16"/>
      <c r="J854" s="16"/>
    </row>
    <row r="855" spans="1:10" ht="15.75" customHeight="1" x14ac:dyDescent="0.25">
      <c r="A855" s="16"/>
      <c r="B855" s="16"/>
      <c r="C855" s="16"/>
      <c r="D855" s="16"/>
      <c r="E855" s="16"/>
      <c r="F855" s="16"/>
      <c r="G855" s="16"/>
      <c r="H855" s="16"/>
      <c r="I855" s="16"/>
      <c r="J855" s="16"/>
    </row>
    <row r="856" spans="1:10" ht="15.75" customHeight="1" x14ac:dyDescent="0.25">
      <c r="A856" s="16"/>
      <c r="B856" s="16"/>
      <c r="C856" s="16"/>
      <c r="D856" s="16"/>
      <c r="E856" s="16"/>
      <c r="F856" s="16"/>
      <c r="G856" s="16"/>
      <c r="H856" s="16"/>
      <c r="I856" s="16"/>
      <c r="J856" s="16"/>
    </row>
    <row r="857" spans="1:10" ht="15.75" customHeight="1" x14ac:dyDescent="0.25">
      <c r="A857" s="16"/>
      <c r="B857" s="16"/>
      <c r="C857" s="16"/>
      <c r="D857" s="16"/>
      <c r="E857" s="16"/>
      <c r="F857" s="16"/>
      <c r="G857" s="16"/>
      <c r="H857" s="16"/>
      <c r="I857" s="16"/>
      <c r="J857" s="16"/>
    </row>
    <row r="858" spans="1:10" ht="15.75" customHeight="1" x14ac:dyDescent="0.25">
      <c r="A858" s="16"/>
      <c r="B858" s="16"/>
      <c r="C858" s="16"/>
      <c r="D858" s="16"/>
      <c r="E858" s="16"/>
      <c r="F858" s="16"/>
      <c r="G858" s="16"/>
      <c r="H858" s="16"/>
      <c r="I858" s="16"/>
      <c r="J858" s="16"/>
    </row>
    <row r="859" spans="1:10" ht="15.75" customHeight="1" x14ac:dyDescent="0.25">
      <c r="A859" s="16"/>
      <c r="B859" s="16"/>
      <c r="C859" s="16"/>
      <c r="D859" s="16"/>
      <c r="E859" s="16"/>
      <c r="F859" s="16"/>
      <c r="G859" s="16"/>
      <c r="H859" s="16"/>
      <c r="I859" s="16"/>
      <c r="J859" s="16"/>
    </row>
    <row r="860" spans="1:10" ht="15.75" customHeight="1" x14ac:dyDescent="0.25">
      <c r="A860" s="16"/>
      <c r="B860" s="16"/>
      <c r="C860" s="16"/>
      <c r="D860" s="16"/>
      <c r="E860" s="16"/>
      <c r="F860" s="16"/>
      <c r="G860" s="16"/>
      <c r="H860" s="16"/>
      <c r="I860" s="16"/>
      <c r="J860" s="16"/>
    </row>
    <row r="861" spans="1:10" ht="15.75" customHeight="1" x14ac:dyDescent="0.25">
      <c r="A861" s="16"/>
      <c r="B861" s="16"/>
      <c r="C861" s="16"/>
      <c r="D861" s="16"/>
      <c r="E861" s="16"/>
      <c r="F861" s="16"/>
      <c r="G861" s="16"/>
      <c r="H861" s="16"/>
      <c r="I861" s="16"/>
      <c r="J861" s="16"/>
    </row>
    <row r="862" spans="1:10" ht="15.75" customHeight="1" x14ac:dyDescent="0.25">
      <c r="A862" s="16"/>
      <c r="B862" s="16"/>
      <c r="C862" s="16"/>
      <c r="D862" s="16"/>
      <c r="E862" s="16"/>
      <c r="F862" s="16"/>
      <c r="G862" s="16"/>
      <c r="H862" s="16"/>
      <c r="I862" s="16"/>
      <c r="J862" s="16"/>
    </row>
    <row r="863" spans="1:10" ht="15.75" customHeight="1" x14ac:dyDescent="0.25">
      <c r="A863" s="16"/>
      <c r="B863" s="16"/>
      <c r="C863" s="16"/>
      <c r="D863" s="16"/>
      <c r="E863" s="16"/>
      <c r="F863" s="16"/>
      <c r="G863" s="16"/>
      <c r="H863" s="16"/>
      <c r="I863" s="16"/>
      <c r="J863" s="16"/>
    </row>
    <row r="864" spans="1:10" ht="15.75" customHeight="1" x14ac:dyDescent="0.25">
      <c r="A864" s="16"/>
      <c r="B864" s="16"/>
      <c r="C864" s="16"/>
      <c r="D864" s="16"/>
      <c r="E864" s="16"/>
      <c r="F864" s="16"/>
      <c r="G864" s="16"/>
      <c r="H864" s="16"/>
      <c r="I864" s="16"/>
      <c r="J864" s="16"/>
    </row>
    <row r="865" spans="1:10" ht="15.75" customHeight="1" x14ac:dyDescent="0.25">
      <c r="A865" s="16"/>
      <c r="B865" s="16"/>
      <c r="C865" s="16"/>
      <c r="D865" s="16"/>
      <c r="E865" s="16"/>
      <c r="F865" s="16"/>
      <c r="G865" s="16"/>
      <c r="H865" s="16"/>
      <c r="I865" s="16"/>
      <c r="J865" s="16"/>
    </row>
    <row r="866" spans="1:10" ht="15.75" customHeight="1" x14ac:dyDescent="0.25">
      <c r="A866" s="16"/>
      <c r="B866" s="16"/>
      <c r="C866" s="16"/>
      <c r="D866" s="16"/>
      <c r="E866" s="16"/>
      <c r="F866" s="16"/>
      <c r="G866" s="16"/>
      <c r="H866" s="16"/>
      <c r="I866" s="16"/>
      <c r="J866" s="16"/>
    </row>
    <row r="867" spans="1:10" ht="15.75" customHeight="1" x14ac:dyDescent="0.25">
      <c r="A867" s="16"/>
      <c r="B867" s="16"/>
      <c r="C867" s="16"/>
      <c r="D867" s="16"/>
      <c r="E867" s="16"/>
      <c r="F867" s="16"/>
      <c r="G867" s="16"/>
      <c r="H867" s="16"/>
      <c r="I867" s="16"/>
      <c r="J867" s="16"/>
    </row>
    <row r="868" spans="1:10" ht="15.75" customHeight="1" x14ac:dyDescent="0.25">
      <c r="A868" s="16"/>
      <c r="B868" s="16"/>
      <c r="C868" s="16"/>
      <c r="D868" s="16"/>
      <c r="E868" s="16"/>
      <c r="F868" s="16"/>
      <c r="G868" s="16"/>
      <c r="H868" s="16"/>
      <c r="I868" s="16"/>
      <c r="J868" s="16"/>
    </row>
    <row r="869" spans="1:10" ht="15.75" customHeight="1" x14ac:dyDescent="0.25">
      <c r="A869" s="16"/>
      <c r="B869" s="16"/>
      <c r="C869" s="16"/>
      <c r="D869" s="16"/>
      <c r="E869" s="16"/>
      <c r="F869" s="16"/>
      <c r="G869" s="16"/>
      <c r="H869" s="16"/>
      <c r="I869" s="16"/>
      <c r="J869" s="16"/>
    </row>
    <row r="870" spans="1:10" ht="15.75" customHeight="1" x14ac:dyDescent="0.25">
      <c r="A870" s="16"/>
      <c r="B870" s="16"/>
      <c r="C870" s="16"/>
      <c r="D870" s="16"/>
      <c r="E870" s="16"/>
      <c r="F870" s="16"/>
      <c r="G870" s="16"/>
      <c r="H870" s="16"/>
      <c r="I870" s="16"/>
      <c r="J870" s="16"/>
    </row>
    <row r="871" spans="1:10" ht="15.75" customHeight="1" x14ac:dyDescent="0.25">
      <c r="A871" s="16"/>
      <c r="B871" s="16"/>
      <c r="C871" s="16"/>
      <c r="D871" s="16"/>
      <c r="E871" s="16"/>
      <c r="F871" s="16"/>
      <c r="G871" s="16"/>
      <c r="H871" s="16"/>
      <c r="I871" s="16"/>
      <c r="J871" s="16"/>
    </row>
    <row r="872" spans="1:10" ht="15.75" customHeight="1" x14ac:dyDescent="0.25">
      <c r="A872" s="16"/>
      <c r="B872" s="16"/>
      <c r="C872" s="16"/>
      <c r="D872" s="16"/>
      <c r="E872" s="16"/>
      <c r="F872" s="16"/>
      <c r="G872" s="16"/>
      <c r="H872" s="16"/>
      <c r="I872" s="16"/>
      <c r="J872" s="16"/>
    </row>
    <row r="873" spans="1:10" ht="15.75" customHeight="1" x14ac:dyDescent="0.25">
      <c r="A873" s="16"/>
      <c r="B873" s="16"/>
      <c r="C873" s="16"/>
      <c r="D873" s="16"/>
      <c r="E873" s="16"/>
      <c r="F873" s="16"/>
      <c r="G873" s="16"/>
      <c r="H873" s="16"/>
      <c r="I873" s="16"/>
      <c r="J873" s="16"/>
    </row>
    <row r="874" spans="1:10" ht="15.75" customHeight="1" x14ac:dyDescent="0.25">
      <c r="A874" s="16"/>
      <c r="B874" s="16"/>
      <c r="C874" s="16"/>
      <c r="D874" s="16"/>
      <c r="E874" s="16"/>
      <c r="F874" s="16"/>
      <c r="G874" s="16"/>
      <c r="H874" s="16"/>
      <c r="I874" s="16"/>
      <c r="J874" s="16"/>
    </row>
    <row r="875" spans="1:10" ht="15.75" customHeight="1" x14ac:dyDescent="0.25">
      <c r="A875" s="16"/>
      <c r="B875" s="16"/>
      <c r="C875" s="16"/>
      <c r="D875" s="16"/>
      <c r="E875" s="16"/>
      <c r="F875" s="16"/>
      <c r="G875" s="16"/>
      <c r="H875" s="16"/>
      <c r="I875" s="16"/>
      <c r="J875" s="16"/>
    </row>
    <row r="876" spans="1:10" ht="15.75" customHeight="1" x14ac:dyDescent="0.25">
      <c r="A876" s="16"/>
      <c r="B876" s="16"/>
      <c r="C876" s="16"/>
      <c r="D876" s="16"/>
      <c r="E876" s="16"/>
      <c r="F876" s="16"/>
      <c r="G876" s="16"/>
      <c r="H876" s="16"/>
      <c r="I876" s="16"/>
      <c r="J876" s="16"/>
    </row>
    <row r="877" spans="1:10" ht="15.75" customHeight="1" x14ac:dyDescent="0.25">
      <c r="A877" s="16"/>
      <c r="B877" s="16"/>
      <c r="C877" s="16"/>
      <c r="D877" s="16"/>
      <c r="E877" s="16"/>
      <c r="F877" s="16"/>
      <c r="G877" s="16"/>
      <c r="H877" s="16"/>
      <c r="I877" s="16"/>
      <c r="J877" s="16"/>
    </row>
    <row r="878" spans="1:10" ht="15.75" customHeight="1" x14ac:dyDescent="0.25">
      <c r="A878" s="16"/>
      <c r="B878" s="16"/>
      <c r="C878" s="16"/>
      <c r="D878" s="16"/>
      <c r="E878" s="16"/>
      <c r="F878" s="16"/>
      <c r="G878" s="16"/>
      <c r="H878" s="16"/>
      <c r="I878" s="16"/>
      <c r="J878" s="16"/>
    </row>
    <row r="879" spans="1:10" ht="15.75" customHeight="1" x14ac:dyDescent="0.25">
      <c r="A879" s="16"/>
      <c r="B879" s="16"/>
      <c r="C879" s="16"/>
      <c r="D879" s="16"/>
      <c r="E879" s="16"/>
      <c r="F879" s="16"/>
      <c r="G879" s="16"/>
      <c r="H879" s="16"/>
      <c r="I879" s="16"/>
      <c r="J879" s="16"/>
    </row>
    <row r="880" spans="1:10" ht="15.75" customHeight="1" x14ac:dyDescent="0.25">
      <c r="A880" s="16"/>
      <c r="B880" s="16"/>
      <c r="C880" s="16"/>
      <c r="D880" s="16"/>
      <c r="E880" s="16"/>
      <c r="F880" s="16"/>
      <c r="G880" s="16"/>
      <c r="H880" s="16"/>
      <c r="I880" s="16"/>
      <c r="J880" s="16"/>
    </row>
    <row r="881" spans="1:10" ht="15.75" customHeight="1" x14ac:dyDescent="0.25">
      <c r="A881" s="16"/>
      <c r="B881" s="16"/>
      <c r="C881" s="16"/>
      <c r="D881" s="16"/>
      <c r="E881" s="16"/>
      <c r="F881" s="16"/>
      <c r="G881" s="16"/>
      <c r="H881" s="16"/>
      <c r="I881" s="16"/>
      <c r="J881" s="16"/>
    </row>
    <row r="882" spans="1:10" ht="15.75" customHeight="1" x14ac:dyDescent="0.25">
      <c r="A882" s="16"/>
      <c r="B882" s="16"/>
      <c r="C882" s="16"/>
      <c r="D882" s="16"/>
      <c r="E882" s="16"/>
      <c r="F882" s="16"/>
      <c r="G882" s="16"/>
      <c r="H882" s="16"/>
      <c r="I882" s="16"/>
      <c r="J882" s="16"/>
    </row>
    <row r="883" spans="1:10" ht="15.75" customHeight="1" x14ac:dyDescent="0.25">
      <c r="A883" s="16"/>
      <c r="B883" s="16"/>
      <c r="C883" s="16"/>
      <c r="D883" s="16"/>
      <c r="E883" s="16"/>
      <c r="F883" s="16"/>
      <c r="G883" s="16"/>
      <c r="H883" s="16"/>
      <c r="I883" s="16"/>
      <c r="J883" s="16"/>
    </row>
    <row r="884" spans="1:10" ht="15.75" customHeight="1" x14ac:dyDescent="0.25">
      <c r="A884" s="16"/>
      <c r="B884" s="16"/>
      <c r="C884" s="16"/>
      <c r="D884" s="16"/>
      <c r="E884" s="16"/>
      <c r="F884" s="16"/>
      <c r="G884" s="16"/>
      <c r="H884" s="16"/>
      <c r="I884" s="16"/>
      <c r="J884" s="16"/>
    </row>
    <row r="885" spans="1:10" ht="15.75" customHeight="1" x14ac:dyDescent="0.25">
      <c r="A885" s="16"/>
      <c r="B885" s="16"/>
      <c r="C885" s="16"/>
      <c r="D885" s="16"/>
      <c r="E885" s="16"/>
      <c r="F885" s="16"/>
      <c r="G885" s="16"/>
      <c r="H885" s="16"/>
      <c r="I885" s="16"/>
      <c r="J885" s="16"/>
    </row>
    <row r="886" spans="1:10" ht="15.75" customHeight="1" x14ac:dyDescent="0.25">
      <c r="A886" s="16"/>
      <c r="B886" s="16"/>
      <c r="C886" s="16"/>
      <c r="D886" s="16"/>
      <c r="E886" s="16"/>
      <c r="F886" s="16"/>
      <c r="G886" s="16"/>
      <c r="H886" s="16"/>
      <c r="I886" s="16"/>
      <c r="J886" s="16"/>
    </row>
    <row r="887" spans="1:10" ht="15.75" customHeight="1" x14ac:dyDescent="0.25">
      <c r="A887" s="16"/>
      <c r="B887" s="16"/>
      <c r="C887" s="16"/>
      <c r="D887" s="16"/>
      <c r="E887" s="16"/>
      <c r="F887" s="16"/>
      <c r="G887" s="16"/>
      <c r="H887" s="16"/>
      <c r="I887" s="16"/>
      <c r="J887" s="16"/>
    </row>
    <row r="888" spans="1:10" ht="15.75" customHeight="1" x14ac:dyDescent="0.25">
      <c r="A888" s="16"/>
      <c r="B888" s="16"/>
      <c r="C888" s="16"/>
      <c r="D888" s="16"/>
      <c r="E888" s="16"/>
      <c r="F888" s="16"/>
      <c r="G888" s="16"/>
      <c r="H888" s="16"/>
      <c r="I888" s="16"/>
      <c r="J888" s="16"/>
    </row>
    <row r="889" spans="1:10" ht="15.75" customHeight="1" x14ac:dyDescent="0.25">
      <c r="A889" s="16"/>
      <c r="B889" s="16"/>
      <c r="C889" s="16"/>
      <c r="D889" s="16"/>
      <c r="E889" s="16"/>
      <c r="F889" s="16"/>
      <c r="G889" s="16"/>
      <c r="H889" s="16"/>
      <c r="I889" s="16"/>
      <c r="J889" s="16"/>
    </row>
    <row r="890" spans="1:10" ht="15.75" customHeight="1" x14ac:dyDescent="0.25">
      <c r="A890" s="16"/>
      <c r="B890" s="16"/>
      <c r="C890" s="16"/>
      <c r="D890" s="16"/>
      <c r="E890" s="16"/>
      <c r="F890" s="16"/>
      <c r="G890" s="16"/>
      <c r="H890" s="16"/>
      <c r="I890" s="16"/>
      <c r="J890" s="16"/>
    </row>
    <row r="891" spans="1:10" ht="15.75" customHeight="1" x14ac:dyDescent="0.25">
      <c r="A891" s="16"/>
      <c r="B891" s="16"/>
      <c r="C891" s="16"/>
      <c r="D891" s="16"/>
      <c r="E891" s="16"/>
      <c r="F891" s="16"/>
      <c r="G891" s="16"/>
      <c r="H891" s="16"/>
      <c r="I891" s="16"/>
      <c r="J891" s="16"/>
    </row>
    <row r="892" spans="1:10" ht="15.75" customHeight="1" x14ac:dyDescent="0.25">
      <c r="A892" s="16"/>
      <c r="B892" s="16"/>
      <c r="C892" s="16"/>
      <c r="D892" s="16"/>
      <c r="E892" s="16"/>
      <c r="F892" s="16"/>
      <c r="G892" s="16"/>
      <c r="H892" s="16"/>
      <c r="I892" s="16"/>
      <c r="J892" s="16"/>
    </row>
    <row r="893" spans="1:10" ht="15.75" customHeight="1" x14ac:dyDescent="0.25">
      <c r="A893" s="16"/>
      <c r="B893" s="16"/>
      <c r="C893" s="16"/>
      <c r="D893" s="16"/>
      <c r="E893" s="16"/>
      <c r="F893" s="16"/>
      <c r="G893" s="16"/>
      <c r="H893" s="16"/>
      <c r="I893" s="16"/>
      <c r="J893" s="16"/>
    </row>
    <row r="894" spans="1:10" ht="15.75" customHeight="1" x14ac:dyDescent="0.25">
      <c r="A894" s="16"/>
      <c r="B894" s="16"/>
      <c r="C894" s="16"/>
      <c r="D894" s="16"/>
      <c r="E894" s="16"/>
      <c r="F894" s="16"/>
      <c r="G894" s="16"/>
      <c r="H894" s="16"/>
      <c r="I894" s="16"/>
      <c r="J894" s="16"/>
    </row>
    <row r="895" spans="1:10" ht="15.75" customHeight="1" x14ac:dyDescent="0.25">
      <c r="A895" s="16"/>
      <c r="B895" s="16"/>
      <c r="C895" s="16"/>
      <c r="D895" s="16"/>
      <c r="E895" s="16"/>
      <c r="F895" s="16"/>
      <c r="G895" s="16"/>
      <c r="H895" s="16"/>
      <c r="I895" s="16"/>
      <c r="J895" s="16"/>
    </row>
    <row r="896" spans="1:10" ht="15.75" customHeight="1" x14ac:dyDescent="0.25">
      <c r="A896" s="16"/>
      <c r="B896" s="16"/>
      <c r="C896" s="16"/>
      <c r="D896" s="16"/>
      <c r="E896" s="16"/>
      <c r="F896" s="16"/>
      <c r="G896" s="16"/>
      <c r="H896" s="16"/>
      <c r="I896" s="16"/>
      <c r="J896" s="16"/>
    </row>
    <row r="897" spans="1:10" ht="15.75" customHeight="1" x14ac:dyDescent="0.25">
      <c r="A897" s="16"/>
      <c r="B897" s="16"/>
      <c r="C897" s="16"/>
      <c r="D897" s="16"/>
      <c r="E897" s="16"/>
      <c r="F897" s="16"/>
      <c r="G897" s="16"/>
      <c r="H897" s="16"/>
      <c r="I897" s="16"/>
      <c r="J897" s="16"/>
    </row>
    <row r="898" spans="1:10" ht="15.75" customHeight="1" x14ac:dyDescent="0.25">
      <c r="A898" s="16"/>
      <c r="B898" s="16"/>
      <c r="C898" s="16"/>
      <c r="D898" s="16"/>
      <c r="E898" s="16"/>
      <c r="F898" s="16"/>
      <c r="G898" s="16"/>
      <c r="H898" s="16"/>
      <c r="I898" s="16"/>
      <c r="J898" s="16"/>
    </row>
    <row r="899" spans="1:10" ht="15.75" customHeight="1" x14ac:dyDescent="0.25">
      <c r="A899" s="16"/>
      <c r="B899" s="16"/>
      <c r="C899" s="16"/>
      <c r="D899" s="16"/>
      <c r="E899" s="16"/>
      <c r="F899" s="16"/>
      <c r="G899" s="16"/>
      <c r="H899" s="16"/>
      <c r="I899" s="16"/>
      <c r="J899" s="16"/>
    </row>
    <row r="900" spans="1:10" ht="15.75" customHeight="1" x14ac:dyDescent="0.25">
      <c r="A900" s="16"/>
      <c r="B900" s="16"/>
      <c r="C900" s="16"/>
      <c r="D900" s="16"/>
      <c r="E900" s="16"/>
      <c r="F900" s="16"/>
      <c r="G900" s="16"/>
      <c r="H900" s="16"/>
      <c r="I900" s="16"/>
      <c r="J900" s="16"/>
    </row>
    <row r="901" spans="1:10" ht="15.75" customHeight="1" x14ac:dyDescent="0.25">
      <c r="A901" s="16"/>
      <c r="B901" s="16"/>
      <c r="C901" s="16"/>
      <c r="D901" s="16"/>
      <c r="E901" s="16"/>
      <c r="F901" s="16"/>
      <c r="G901" s="16"/>
      <c r="H901" s="16"/>
      <c r="I901" s="16"/>
      <c r="J901" s="16"/>
    </row>
    <row r="902" spans="1:10" ht="15.75" customHeight="1" x14ac:dyDescent="0.25">
      <c r="A902" s="16"/>
      <c r="B902" s="16"/>
      <c r="C902" s="16"/>
      <c r="D902" s="16"/>
      <c r="E902" s="16"/>
      <c r="F902" s="16"/>
      <c r="G902" s="16"/>
      <c r="H902" s="16"/>
      <c r="I902" s="16"/>
      <c r="J902" s="16"/>
    </row>
    <row r="903" spans="1:10" ht="15.75" customHeight="1" x14ac:dyDescent="0.25">
      <c r="A903" s="16"/>
      <c r="B903" s="16"/>
      <c r="C903" s="16"/>
      <c r="D903" s="16"/>
      <c r="E903" s="16"/>
      <c r="F903" s="16"/>
      <c r="G903" s="16"/>
      <c r="H903" s="16"/>
      <c r="I903" s="16"/>
      <c r="J903" s="16"/>
    </row>
    <row r="904" spans="1:10" ht="15.75" customHeight="1" x14ac:dyDescent="0.25">
      <c r="A904" s="16"/>
      <c r="B904" s="16"/>
      <c r="C904" s="16"/>
      <c r="D904" s="16"/>
      <c r="E904" s="16"/>
      <c r="F904" s="16"/>
      <c r="G904" s="16"/>
      <c r="H904" s="16"/>
      <c r="I904" s="16"/>
      <c r="J904" s="16"/>
    </row>
    <row r="905" spans="1:10" ht="15.75" customHeight="1" x14ac:dyDescent="0.25">
      <c r="A905" s="16"/>
      <c r="B905" s="16"/>
      <c r="C905" s="16"/>
      <c r="D905" s="16"/>
      <c r="E905" s="16"/>
      <c r="F905" s="16"/>
      <c r="G905" s="16"/>
      <c r="H905" s="16"/>
      <c r="I905" s="16"/>
      <c r="J905" s="16"/>
    </row>
    <row r="906" spans="1:10" ht="15.75" customHeight="1" x14ac:dyDescent="0.25">
      <c r="A906" s="16"/>
      <c r="B906" s="16"/>
      <c r="C906" s="16"/>
      <c r="D906" s="16"/>
      <c r="E906" s="16"/>
      <c r="F906" s="16"/>
      <c r="G906" s="16"/>
      <c r="H906" s="16"/>
      <c r="I906" s="16"/>
      <c r="J906" s="16"/>
    </row>
    <row r="907" spans="1:10" ht="15.75" customHeight="1" x14ac:dyDescent="0.25">
      <c r="A907" s="16"/>
      <c r="B907" s="16"/>
      <c r="C907" s="16"/>
      <c r="D907" s="16"/>
      <c r="E907" s="16"/>
      <c r="F907" s="16"/>
      <c r="G907" s="16"/>
      <c r="H907" s="16"/>
      <c r="I907" s="16"/>
      <c r="J907" s="16"/>
    </row>
    <row r="908" spans="1:10" ht="15.75" customHeight="1" x14ac:dyDescent="0.25">
      <c r="A908" s="16"/>
      <c r="B908" s="16"/>
      <c r="C908" s="16"/>
      <c r="D908" s="16"/>
      <c r="E908" s="16"/>
      <c r="F908" s="16"/>
      <c r="G908" s="16"/>
      <c r="H908" s="16"/>
      <c r="I908" s="16"/>
      <c r="J908" s="16"/>
    </row>
    <row r="909" spans="1:10" ht="15.75" customHeight="1" x14ac:dyDescent="0.25">
      <c r="A909" s="16"/>
      <c r="B909" s="16"/>
      <c r="C909" s="16"/>
      <c r="D909" s="16"/>
      <c r="E909" s="16"/>
      <c r="F909" s="16"/>
      <c r="G909" s="16"/>
      <c r="H909" s="16"/>
      <c r="I909" s="16"/>
      <c r="J909" s="16"/>
    </row>
    <row r="910" spans="1:10" ht="15.75" customHeight="1" x14ac:dyDescent="0.25">
      <c r="A910" s="16"/>
      <c r="B910" s="16"/>
      <c r="C910" s="16"/>
      <c r="D910" s="16"/>
      <c r="E910" s="16"/>
      <c r="F910" s="16"/>
      <c r="G910" s="16"/>
      <c r="H910" s="16"/>
      <c r="I910" s="16"/>
      <c r="J910" s="16"/>
    </row>
    <row r="911" spans="1:10" ht="15.75" customHeight="1" x14ac:dyDescent="0.25">
      <c r="A911" s="16"/>
      <c r="B911" s="16"/>
      <c r="C911" s="16"/>
      <c r="D911" s="16"/>
      <c r="E911" s="16"/>
      <c r="F911" s="16"/>
      <c r="G911" s="16"/>
      <c r="H911" s="16"/>
      <c r="I911" s="16"/>
      <c r="J911" s="16"/>
    </row>
    <row r="912" spans="1:10" ht="15.75" customHeight="1" x14ac:dyDescent="0.25">
      <c r="A912" s="16"/>
      <c r="B912" s="16"/>
      <c r="C912" s="16"/>
      <c r="D912" s="16"/>
      <c r="E912" s="16"/>
      <c r="F912" s="16"/>
      <c r="G912" s="16"/>
      <c r="H912" s="16"/>
      <c r="I912" s="16"/>
      <c r="J912" s="16"/>
    </row>
    <row r="913" spans="1:10" ht="15.75" customHeight="1" x14ac:dyDescent="0.25">
      <c r="A913" s="16"/>
      <c r="B913" s="16"/>
      <c r="C913" s="16"/>
      <c r="D913" s="16"/>
      <c r="E913" s="16"/>
      <c r="F913" s="16"/>
      <c r="G913" s="16"/>
      <c r="H913" s="16"/>
      <c r="I913" s="16"/>
      <c r="J913" s="16"/>
    </row>
    <row r="914" spans="1:10" ht="15.75" customHeight="1" x14ac:dyDescent="0.25">
      <c r="A914" s="16"/>
      <c r="B914" s="16"/>
      <c r="C914" s="16"/>
      <c r="D914" s="16"/>
      <c r="E914" s="16"/>
      <c r="F914" s="16"/>
      <c r="G914" s="16"/>
      <c r="H914" s="16"/>
      <c r="I914" s="16"/>
      <c r="J914" s="16"/>
    </row>
    <row r="915" spans="1:10" ht="15.75" customHeight="1" x14ac:dyDescent="0.25">
      <c r="A915" s="16"/>
      <c r="B915" s="16"/>
      <c r="C915" s="16"/>
      <c r="D915" s="16"/>
      <c r="E915" s="16"/>
      <c r="F915" s="16"/>
      <c r="G915" s="16"/>
      <c r="H915" s="16"/>
      <c r="I915" s="16"/>
      <c r="J915" s="16"/>
    </row>
    <row r="916" spans="1:10" ht="15.75" customHeight="1" x14ac:dyDescent="0.25">
      <c r="A916" s="16"/>
      <c r="B916" s="16"/>
      <c r="C916" s="16"/>
      <c r="D916" s="16"/>
      <c r="E916" s="16"/>
      <c r="F916" s="16"/>
      <c r="G916" s="16"/>
      <c r="H916" s="16"/>
      <c r="I916" s="16"/>
      <c r="J916" s="16"/>
    </row>
    <row r="917" spans="1:10" ht="15.75" customHeight="1" x14ac:dyDescent="0.25">
      <c r="A917" s="16"/>
      <c r="B917" s="16"/>
      <c r="C917" s="16"/>
      <c r="D917" s="16"/>
      <c r="E917" s="16"/>
      <c r="F917" s="16"/>
      <c r="G917" s="16"/>
      <c r="H917" s="16"/>
      <c r="I917" s="16"/>
      <c r="J917" s="16"/>
    </row>
    <row r="918" spans="1:10" ht="15.75" customHeight="1" x14ac:dyDescent="0.25">
      <c r="A918" s="16"/>
      <c r="B918" s="16"/>
      <c r="C918" s="16"/>
      <c r="D918" s="16"/>
      <c r="E918" s="16"/>
      <c r="F918" s="16"/>
      <c r="G918" s="16"/>
      <c r="H918" s="16"/>
      <c r="I918" s="16"/>
      <c r="J918" s="16"/>
    </row>
    <row r="919" spans="1:10" ht="15.75" customHeight="1" x14ac:dyDescent="0.25">
      <c r="A919" s="16"/>
      <c r="B919" s="16"/>
      <c r="C919" s="16"/>
      <c r="D919" s="16"/>
      <c r="E919" s="16"/>
      <c r="F919" s="16"/>
      <c r="G919" s="16"/>
      <c r="H919" s="16"/>
      <c r="I919" s="16"/>
      <c r="J919" s="16"/>
    </row>
    <row r="920" spans="1:10" ht="15.75" customHeight="1" x14ac:dyDescent="0.25">
      <c r="A920" s="16"/>
      <c r="B920" s="16"/>
      <c r="C920" s="16"/>
      <c r="D920" s="16"/>
      <c r="E920" s="16"/>
      <c r="F920" s="16"/>
      <c r="G920" s="16"/>
      <c r="H920" s="16"/>
      <c r="I920" s="16"/>
      <c r="J920" s="16"/>
    </row>
    <row r="921" spans="1:10" ht="15.75" customHeight="1" x14ac:dyDescent="0.25">
      <c r="A921" s="16"/>
      <c r="B921" s="16"/>
      <c r="C921" s="16"/>
      <c r="D921" s="16"/>
      <c r="E921" s="16"/>
      <c r="F921" s="16"/>
      <c r="G921" s="16"/>
      <c r="H921" s="16"/>
      <c r="I921" s="16"/>
      <c r="J921" s="16"/>
    </row>
    <row r="922" spans="1:10" ht="15.75" customHeight="1" x14ac:dyDescent="0.25">
      <c r="A922" s="16"/>
      <c r="B922" s="16"/>
      <c r="C922" s="16"/>
      <c r="D922" s="16"/>
      <c r="E922" s="16"/>
      <c r="F922" s="16"/>
      <c r="G922" s="16"/>
      <c r="H922" s="16"/>
      <c r="I922" s="16"/>
      <c r="J922" s="16"/>
    </row>
    <row r="923" spans="1:10" ht="15.75" customHeight="1" x14ac:dyDescent="0.25">
      <c r="A923" s="16"/>
      <c r="B923" s="16"/>
      <c r="C923" s="16"/>
      <c r="D923" s="16"/>
      <c r="E923" s="16"/>
      <c r="F923" s="16"/>
      <c r="G923" s="16"/>
      <c r="H923" s="16"/>
      <c r="I923" s="16"/>
      <c r="J923" s="16"/>
    </row>
    <row r="924" spans="1:10" ht="15.75" customHeight="1" x14ac:dyDescent="0.25">
      <c r="A924" s="16"/>
      <c r="B924" s="16"/>
      <c r="C924" s="16"/>
      <c r="D924" s="16"/>
      <c r="E924" s="16"/>
      <c r="F924" s="16"/>
      <c r="G924" s="16"/>
      <c r="H924" s="16"/>
      <c r="I924" s="16"/>
      <c r="J924" s="16"/>
    </row>
    <row r="925" spans="1:10" ht="15.75" customHeight="1" x14ac:dyDescent="0.25">
      <c r="A925" s="16"/>
      <c r="B925" s="16"/>
      <c r="C925" s="16"/>
      <c r="D925" s="16"/>
      <c r="E925" s="16"/>
      <c r="F925" s="16"/>
      <c r="G925" s="16"/>
      <c r="H925" s="16"/>
      <c r="I925" s="16"/>
      <c r="J925" s="16"/>
    </row>
    <row r="926" spans="1:10" ht="15.75" customHeight="1" x14ac:dyDescent="0.25">
      <c r="A926" s="16"/>
      <c r="B926" s="16"/>
      <c r="C926" s="16"/>
      <c r="D926" s="16"/>
      <c r="E926" s="16"/>
      <c r="F926" s="16"/>
      <c r="G926" s="16"/>
      <c r="H926" s="16"/>
      <c r="I926" s="16"/>
      <c r="J926" s="16"/>
    </row>
    <row r="927" spans="1:10" ht="15.75" customHeight="1" x14ac:dyDescent="0.25">
      <c r="A927" s="16"/>
      <c r="B927" s="16"/>
      <c r="C927" s="16"/>
      <c r="D927" s="16"/>
      <c r="E927" s="16"/>
      <c r="F927" s="16"/>
      <c r="G927" s="16"/>
      <c r="H927" s="16"/>
      <c r="I927" s="16"/>
      <c r="J927" s="16"/>
    </row>
    <row r="928" spans="1:10" ht="15.75" customHeight="1" x14ac:dyDescent="0.25">
      <c r="A928" s="16"/>
      <c r="B928" s="16"/>
      <c r="C928" s="16"/>
      <c r="D928" s="16"/>
      <c r="E928" s="16"/>
      <c r="F928" s="16"/>
      <c r="G928" s="16"/>
      <c r="H928" s="16"/>
      <c r="I928" s="16"/>
      <c r="J928" s="16"/>
    </row>
    <row r="929" spans="1:10" ht="15.75" customHeight="1" x14ac:dyDescent="0.25">
      <c r="A929" s="16"/>
      <c r="B929" s="16"/>
      <c r="C929" s="16"/>
      <c r="D929" s="16"/>
      <c r="E929" s="16"/>
      <c r="F929" s="16"/>
      <c r="G929" s="16"/>
      <c r="H929" s="16"/>
      <c r="I929" s="16"/>
      <c r="J929" s="16"/>
    </row>
    <row r="930" spans="1:10" ht="15.75" customHeight="1" x14ac:dyDescent="0.25">
      <c r="A930" s="16"/>
      <c r="B930" s="16"/>
      <c r="C930" s="16"/>
      <c r="D930" s="16"/>
      <c r="E930" s="16"/>
      <c r="F930" s="16"/>
      <c r="G930" s="16"/>
      <c r="H930" s="16"/>
      <c r="I930" s="16"/>
      <c r="J930" s="16"/>
    </row>
    <row r="931" spans="1:10" ht="15.75" customHeight="1" x14ac:dyDescent="0.25">
      <c r="A931" s="16"/>
      <c r="B931" s="16"/>
      <c r="C931" s="16"/>
      <c r="D931" s="16"/>
      <c r="E931" s="16"/>
      <c r="F931" s="16"/>
      <c r="G931" s="16"/>
      <c r="H931" s="16"/>
      <c r="I931" s="16"/>
      <c r="J931" s="16"/>
    </row>
    <row r="932" spans="1:10" ht="15.75" customHeight="1" x14ac:dyDescent="0.25">
      <c r="A932" s="16"/>
      <c r="B932" s="16"/>
      <c r="C932" s="16"/>
      <c r="D932" s="16"/>
      <c r="E932" s="16"/>
      <c r="F932" s="16"/>
      <c r="G932" s="16"/>
      <c r="H932" s="16"/>
      <c r="I932" s="16"/>
      <c r="J932" s="16"/>
    </row>
    <row r="933" spans="1:10" ht="15.75" customHeight="1" x14ac:dyDescent="0.25">
      <c r="A933" s="16"/>
      <c r="B933" s="16"/>
      <c r="C933" s="16"/>
      <c r="D933" s="16"/>
      <c r="E933" s="16"/>
      <c r="F933" s="16"/>
      <c r="G933" s="16"/>
      <c r="H933" s="16"/>
      <c r="I933" s="16"/>
      <c r="J933" s="16"/>
    </row>
    <row r="934" spans="1:10" ht="15.75" customHeight="1" x14ac:dyDescent="0.25">
      <c r="A934" s="16"/>
      <c r="B934" s="16"/>
      <c r="C934" s="16"/>
      <c r="D934" s="16"/>
      <c r="E934" s="16"/>
      <c r="F934" s="16"/>
      <c r="G934" s="16"/>
      <c r="H934" s="16"/>
      <c r="I934" s="16"/>
      <c r="J934" s="16"/>
    </row>
    <row r="935" spans="1:10" ht="15.75" customHeight="1" x14ac:dyDescent="0.25">
      <c r="A935" s="16"/>
      <c r="B935" s="16"/>
      <c r="C935" s="16"/>
      <c r="D935" s="16"/>
      <c r="E935" s="16"/>
      <c r="F935" s="16"/>
      <c r="G935" s="16"/>
      <c r="H935" s="16"/>
      <c r="I935" s="16"/>
      <c r="J935" s="16"/>
    </row>
    <row r="936" spans="1:10" ht="15.75" customHeight="1" x14ac:dyDescent="0.25">
      <c r="A936" s="16"/>
      <c r="B936" s="16"/>
      <c r="C936" s="16"/>
      <c r="D936" s="16"/>
      <c r="E936" s="16"/>
      <c r="F936" s="16"/>
      <c r="G936" s="16"/>
      <c r="H936" s="16"/>
      <c r="I936" s="16"/>
      <c r="J936" s="16"/>
    </row>
    <row r="937" spans="1:10" ht="15.75" customHeight="1" x14ac:dyDescent="0.25">
      <c r="A937" s="16"/>
      <c r="B937" s="16"/>
      <c r="C937" s="16"/>
      <c r="D937" s="16"/>
      <c r="E937" s="16"/>
      <c r="F937" s="16"/>
      <c r="G937" s="16"/>
      <c r="H937" s="16"/>
      <c r="I937" s="16"/>
      <c r="J937" s="16"/>
    </row>
    <row r="938" spans="1:10" ht="15.75" customHeight="1" x14ac:dyDescent="0.25">
      <c r="A938" s="16"/>
      <c r="B938" s="16"/>
      <c r="C938" s="16"/>
      <c r="D938" s="16"/>
      <c r="E938" s="16"/>
      <c r="F938" s="16"/>
      <c r="G938" s="16"/>
      <c r="H938" s="16"/>
      <c r="I938" s="16"/>
      <c r="J938" s="16"/>
    </row>
    <row r="939" spans="1:10" ht="15.75" customHeight="1" x14ac:dyDescent="0.25">
      <c r="A939" s="16"/>
      <c r="B939" s="16"/>
      <c r="C939" s="16"/>
      <c r="D939" s="16"/>
      <c r="E939" s="16"/>
      <c r="F939" s="16"/>
      <c r="G939" s="16"/>
      <c r="H939" s="16"/>
      <c r="I939" s="16"/>
      <c r="J939" s="16"/>
    </row>
    <row r="940" spans="1:10" ht="15.75" customHeight="1" x14ac:dyDescent="0.25">
      <c r="A940" s="16"/>
      <c r="B940" s="16"/>
      <c r="C940" s="16"/>
      <c r="D940" s="16"/>
      <c r="E940" s="16"/>
      <c r="F940" s="16"/>
      <c r="G940" s="16"/>
      <c r="H940" s="16"/>
      <c r="I940" s="16"/>
      <c r="J940" s="16"/>
    </row>
    <row r="941" spans="1:10" ht="15.75" customHeight="1" x14ac:dyDescent="0.25">
      <c r="A941" s="16"/>
      <c r="B941" s="16"/>
      <c r="C941" s="16"/>
      <c r="D941" s="16"/>
      <c r="E941" s="16"/>
      <c r="F941" s="16"/>
      <c r="G941" s="16"/>
      <c r="H941" s="16"/>
      <c r="I941" s="16"/>
      <c r="J941" s="16"/>
    </row>
    <row r="942" spans="1:10" ht="15.75" customHeight="1" x14ac:dyDescent="0.25">
      <c r="A942" s="16"/>
      <c r="B942" s="16"/>
      <c r="C942" s="16"/>
      <c r="D942" s="16"/>
      <c r="E942" s="16"/>
      <c r="F942" s="16"/>
      <c r="G942" s="16"/>
      <c r="H942" s="16"/>
      <c r="I942" s="16"/>
      <c r="J942" s="16"/>
    </row>
    <row r="943" spans="1:10" ht="15.75" customHeight="1" x14ac:dyDescent="0.25">
      <c r="A943" s="16"/>
      <c r="B943" s="16"/>
      <c r="C943" s="16"/>
      <c r="D943" s="16"/>
      <c r="E943" s="16"/>
      <c r="F943" s="16"/>
      <c r="G943" s="16"/>
      <c r="H943" s="16"/>
      <c r="I943" s="16"/>
      <c r="J943" s="16"/>
    </row>
    <row r="944" spans="1:10" ht="15.75" customHeight="1" x14ac:dyDescent="0.25">
      <c r="A944" s="16"/>
      <c r="B944" s="16"/>
      <c r="C944" s="16"/>
      <c r="D944" s="16"/>
      <c r="E944" s="16"/>
      <c r="F944" s="16"/>
      <c r="G944" s="16"/>
      <c r="H944" s="16"/>
      <c r="I944" s="16"/>
      <c r="J944" s="16"/>
    </row>
    <row r="945" spans="1:10" ht="15.75" customHeight="1" x14ac:dyDescent="0.25">
      <c r="A945" s="16"/>
      <c r="B945" s="16"/>
      <c r="C945" s="16"/>
      <c r="D945" s="16"/>
      <c r="E945" s="16"/>
      <c r="F945" s="16"/>
      <c r="G945" s="16"/>
      <c r="H945" s="16"/>
      <c r="I945" s="16"/>
      <c r="J945" s="16"/>
    </row>
    <row r="946" spans="1:10" ht="15.75" customHeight="1" x14ac:dyDescent="0.25">
      <c r="A946" s="16"/>
      <c r="B946" s="16"/>
      <c r="C946" s="16"/>
      <c r="D946" s="16"/>
      <c r="E946" s="16"/>
      <c r="F946" s="16"/>
      <c r="G946" s="16"/>
      <c r="H946" s="16"/>
      <c r="I946" s="16"/>
      <c r="J946" s="16"/>
    </row>
    <row r="947" spans="1:10" ht="15.75" customHeight="1" x14ac:dyDescent="0.25">
      <c r="A947" s="16"/>
      <c r="B947" s="16"/>
      <c r="C947" s="16"/>
      <c r="D947" s="16"/>
      <c r="E947" s="16"/>
      <c r="F947" s="16"/>
      <c r="G947" s="16"/>
      <c r="H947" s="16"/>
      <c r="I947" s="16"/>
      <c r="J947" s="16"/>
    </row>
    <row r="948" spans="1:10" ht="15.75" customHeight="1" x14ac:dyDescent="0.25">
      <c r="A948" s="16"/>
      <c r="B948" s="16"/>
      <c r="C948" s="16"/>
      <c r="D948" s="16"/>
      <c r="E948" s="16"/>
      <c r="F948" s="16"/>
      <c r="G948" s="16"/>
      <c r="H948" s="16"/>
      <c r="I948" s="16"/>
      <c r="J948" s="16"/>
    </row>
    <row r="949" spans="1:10" ht="15.75" customHeight="1" x14ac:dyDescent="0.25">
      <c r="A949" s="16"/>
      <c r="B949" s="16"/>
      <c r="C949" s="16"/>
      <c r="D949" s="16"/>
      <c r="E949" s="16"/>
      <c r="F949" s="16"/>
      <c r="G949" s="16"/>
      <c r="H949" s="16"/>
      <c r="I949" s="16"/>
      <c r="J949" s="16"/>
    </row>
    <row r="950" spans="1:10" ht="15.75" customHeight="1" x14ac:dyDescent="0.25">
      <c r="A950" s="16"/>
      <c r="B950" s="16"/>
      <c r="C950" s="16"/>
      <c r="D950" s="16"/>
      <c r="E950" s="16"/>
      <c r="F950" s="16"/>
      <c r="G950" s="16"/>
      <c r="H950" s="16"/>
      <c r="I950" s="16"/>
      <c r="J950" s="16"/>
    </row>
    <row r="951" spans="1:10" ht="15.75" customHeight="1" x14ac:dyDescent="0.25">
      <c r="A951" s="16"/>
      <c r="B951" s="16"/>
      <c r="C951" s="16"/>
      <c r="D951" s="16"/>
      <c r="E951" s="16"/>
      <c r="F951" s="16"/>
      <c r="G951" s="16"/>
      <c r="H951" s="16"/>
      <c r="I951" s="16"/>
      <c r="J951" s="16"/>
    </row>
    <row r="952" spans="1:10" ht="15.75" customHeight="1" x14ac:dyDescent="0.25">
      <c r="A952" s="16"/>
      <c r="B952" s="16"/>
      <c r="C952" s="16"/>
      <c r="D952" s="16"/>
      <c r="E952" s="16"/>
      <c r="F952" s="16"/>
      <c r="G952" s="16"/>
      <c r="H952" s="16"/>
      <c r="I952" s="16"/>
      <c r="J952" s="16"/>
    </row>
    <row r="953" spans="1:10" ht="15.75" customHeight="1" x14ac:dyDescent="0.25">
      <c r="A953" s="16"/>
      <c r="B953" s="16"/>
      <c r="C953" s="16"/>
      <c r="D953" s="16"/>
      <c r="E953" s="16"/>
      <c r="F953" s="16"/>
      <c r="G953" s="16"/>
      <c r="H953" s="16"/>
      <c r="I953" s="16"/>
      <c r="J953" s="16"/>
    </row>
    <row r="954" spans="1:10" ht="15.75" customHeight="1" x14ac:dyDescent="0.25">
      <c r="A954" s="16"/>
      <c r="B954" s="16"/>
      <c r="C954" s="16"/>
      <c r="D954" s="16"/>
      <c r="E954" s="16"/>
      <c r="F954" s="16"/>
      <c r="G954" s="16"/>
      <c r="H954" s="16"/>
      <c r="I954" s="16"/>
      <c r="J954" s="16"/>
    </row>
    <row r="955" spans="1:10" ht="15.75" customHeight="1" x14ac:dyDescent="0.25">
      <c r="A955" s="16"/>
      <c r="B955" s="16"/>
      <c r="C955" s="16"/>
      <c r="D955" s="16"/>
      <c r="E955" s="16"/>
      <c r="F955" s="16"/>
      <c r="G955" s="16"/>
      <c r="H955" s="16"/>
      <c r="I955" s="16"/>
      <c r="J955" s="16"/>
    </row>
    <row r="956" spans="1:10" ht="15.75" customHeight="1" x14ac:dyDescent="0.25">
      <c r="A956" s="16"/>
      <c r="B956" s="16"/>
      <c r="C956" s="16"/>
      <c r="D956" s="16"/>
      <c r="E956" s="16"/>
      <c r="F956" s="16"/>
      <c r="G956" s="16"/>
      <c r="H956" s="16"/>
      <c r="I956" s="16"/>
      <c r="J956" s="16"/>
    </row>
    <row r="957" spans="1:10" ht="15.75" customHeight="1" x14ac:dyDescent="0.25">
      <c r="A957" s="16"/>
      <c r="B957" s="16"/>
      <c r="C957" s="16"/>
      <c r="D957" s="16"/>
      <c r="E957" s="16"/>
      <c r="F957" s="16"/>
      <c r="G957" s="16"/>
      <c r="H957" s="16"/>
      <c r="I957" s="16"/>
      <c r="J957" s="16"/>
    </row>
    <row r="958" spans="1:10" ht="15.75" customHeight="1" x14ac:dyDescent="0.25">
      <c r="A958" s="16"/>
      <c r="B958" s="16"/>
      <c r="C958" s="16"/>
      <c r="D958" s="16"/>
      <c r="E958" s="16"/>
      <c r="F958" s="16"/>
      <c r="G958" s="16"/>
      <c r="H958" s="16"/>
      <c r="I958" s="16"/>
      <c r="J958" s="16"/>
    </row>
    <row r="959" spans="1:10" ht="15.75" customHeight="1" x14ac:dyDescent="0.25">
      <c r="A959" s="16"/>
      <c r="B959" s="16"/>
      <c r="C959" s="16"/>
      <c r="D959" s="16"/>
      <c r="E959" s="16"/>
      <c r="F959" s="16"/>
      <c r="G959" s="16"/>
      <c r="H959" s="16"/>
      <c r="I959" s="16"/>
      <c r="J959" s="16"/>
    </row>
    <row r="960" spans="1:10" ht="15.75" customHeight="1" x14ac:dyDescent="0.25">
      <c r="A960" s="16"/>
      <c r="B960" s="16"/>
      <c r="C960" s="16"/>
      <c r="D960" s="16"/>
      <c r="E960" s="16"/>
      <c r="F960" s="16"/>
      <c r="G960" s="16"/>
      <c r="H960" s="16"/>
      <c r="I960" s="16"/>
      <c r="J960" s="16"/>
    </row>
    <row r="961" spans="1:10" ht="15.75" customHeight="1" x14ac:dyDescent="0.25">
      <c r="A961" s="16"/>
      <c r="B961" s="16"/>
      <c r="C961" s="16"/>
      <c r="D961" s="16"/>
      <c r="E961" s="16"/>
      <c r="F961" s="16"/>
      <c r="G961" s="16"/>
      <c r="H961" s="16"/>
      <c r="I961" s="16"/>
      <c r="J961" s="16"/>
    </row>
    <row r="962" spans="1:10" ht="15.75" customHeight="1" x14ac:dyDescent="0.25">
      <c r="A962" s="16"/>
      <c r="B962" s="16"/>
      <c r="C962" s="16"/>
      <c r="D962" s="16"/>
      <c r="E962" s="16"/>
      <c r="F962" s="16"/>
      <c r="G962" s="16"/>
      <c r="H962" s="16"/>
      <c r="I962" s="16"/>
      <c r="J962" s="16"/>
    </row>
    <row r="963" spans="1:10" ht="15.75" customHeight="1" x14ac:dyDescent="0.25">
      <c r="A963" s="16"/>
      <c r="B963" s="16"/>
      <c r="C963" s="16"/>
      <c r="D963" s="16"/>
      <c r="E963" s="16"/>
      <c r="F963" s="16"/>
      <c r="G963" s="16"/>
      <c r="H963" s="16"/>
      <c r="I963" s="16"/>
      <c r="J963" s="16"/>
    </row>
    <row r="964" spans="1:10" ht="15.75" customHeight="1" x14ac:dyDescent="0.25">
      <c r="A964" s="16"/>
      <c r="B964" s="16"/>
      <c r="C964" s="16"/>
      <c r="D964" s="16"/>
      <c r="E964" s="16"/>
      <c r="F964" s="16"/>
      <c r="G964" s="16"/>
      <c r="H964" s="16"/>
      <c r="I964" s="16"/>
      <c r="J964" s="16"/>
    </row>
    <row r="965" spans="1:10" ht="15.75" customHeight="1" x14ac:dyDescent="0.25">
      <c r="A965" s="16"/>
      <c r="B965" s="16"/>
      <c r="C965" s="16"/>
      <c r="D965" s="16"/>
      <c r="E965" s="16"/>
      <c r="F965" s="16"/>
      <c r="G965" s="16"/>
      <c r="H965" s="16"/>
      <c r="I965" s="16"/>
      <c r="J965" s="16"/>
    </row>
    <row r="966" spans="1:10" ht="15.75" customHeight="1" x14ac:dyDescent="0.25">
      <c r="A966" s="16"/>
      <c r="B966" s="16"/>
      <c r="C966" s="16"/>
      <c r="D966" s="16"/>
      <c r="E966" s="16"/>
      <c r="F966" s="16"/>
      <c r="G966" s="16"/>
      <c r="H966" s="16"/>
      <c r="I966" s="16"/>
      <c r="J966" s="16"/>
    </row>
    <row r="967" spans="1:10" ht="15.75" customHeight="1" x14ac:dyDescent="0.25">
      <c r="A967" s="16"/>
      <c r="B967" s="16"/>
      <c r="C967" s="16"/>
      <c r="D967" s="16"/>
      <c r="E967" s="16"/>
      <c r="F967" s="16"/>
      <c r="G967" s="16"/>
      <c r="H967" s="16"/>
      <c r="I967" s="16"/>
      <c r="J967" s="16"/>
    </row>
    <row r="968" spans="1:10" ht="15.75" customHeight="1" x14ac:dyDescent="0.25">
      <c r="A968" s="16"/>
      <c r="B968" s="16"/>
      <c r="C968" s="16"/>
      <c r="D968" s="16"/>
      <c r="E968" s="16"/>
      <c r="F968" s="16"/>
      <c r="G968" s="16"/>
      <c r="H968" s="16"/>
      <c r="I968" s="16"/>
      <c r="J968" s="16"/>
    </row>
    <row r="969" spans="1:10" ht="15.75" customHeight="1" x14ac:dyDescent="0.25">
      <c r="A969" s="16"/>
      <c r="B969" s="16"/>
      <c r="C969" s="16"/>
      <c r="D969" s="16"/>
      <c r="E969" s="16"/>
      <c r="F969" s="16"/>
      <c r="G969" s="16"/>
      <c r="H969" s="16"/>
      <c r="I969" s="16"/>
      <c r="J969" s="16"/>
    </row>
    <row r="970" spans="1:10" ht="15.75" customHeight="1" x14ac:dyDescent="0.25">
      <c r="A970" s="16"/>
      <c r="B970" s="16"/>
      <c r="C970" s="16"/>
      <c r="D970" s="16"/>
      <c r="E970" s="16"/>
      <c r="F970" s="16"/>
      <c r="G970" s="16"/>
      <c r="H970" s="16"/>
      <c r="I970" s="16"/>
      <c r="J970" s="16"/>
    </row>
    <row r="971" spans="1:10" ht="15.75" customHeight="1" x14ac:dyDescent="0.25">
      <c r="A971" s="16"/>
      <c r="B971" s="16"/>
      <c r="C971" s="16"/>
      <c r="D971" s="16"/>
      <c r="E971" s="16"/>
      <c r="F971" s="16"/>
      <c r="G971" s="16"/>
      <c r="H971" s="16"/>
      <c r="I971" s="16"/>
      <c r="J971" s="16"/>
    </row>
    <row r="972" spans="1:10" ht="15.75" customHeight="1" x14ac:dyDescent="0.25">
      <c r="A972" s="16"/>
      <c r="B972" s="16"/>
      <c r="C972" s="16"/>
      <c r="D972" s="16"/>
      <c r="E972" s="16"/>
      <c r="F972" s="16"/>
      <c r="G972" s="16"/>
      <c r="H972" s="16"/>
      <c r="I972" s="16"/>
      <c r="J972" s="16"/>
    </row>
    <row r="973" spans="1:10" ht="15.75" customHeight="1" x14ac:dyDescent="0.25">
      <c r="A973" s="16"/>
      <c r="B973" s="16"/>
      <c r="C973" s="16"/>
      <c r="D973" s="16"/>
      <c r="E973" s="16"/>
      <c r="F973" s="16"/>
      <c r="G973" s="16"/>
      <c r="H973" s="16"/>
      <c r="I973" s="16"/>
      <c r="J973" s="16"/>
    </row>
    <row r="974" spans="1:10" ht="15.75" customHeight="1" x14ac:dyDescent="0.25">
      <c r="A974" s="16"/>
      <c r="B974" s="16"/>
      <c r="C974" s="16"/>
      <c r="D974" s="16"/>
      <c r="E974" s="16"/>
      <c r="F974" s="16"/>
      <c r="G974" s="16"/>
      <c r="H974" s="16"/>
      <c r="I974" s="16"/>
      <c r="J974" s="16"/>
    </row>
    <row r="975" spans="1:10" ht="15.75" customHeight="1" x14ac:dyDescent="0.25">
      <c r="A975" s="16"/>
      <c r="B975" s="16"/>
      <c r="C975" s="16"/>
      <c r="D975" s="16"/>
      <c r="E975" s="16"/>
      <c r="F975" s="16"/>
      <c r="G975" s="16"/>
      <c r="H975" s="16"/>
      <c r="I975" s="16"/>
      <c r="J975" s="16"/>
    </row>
    <row r="976" spans="1:10" ht="15.75" customHeight="1" x14ac:dyDescent="0.25">
      <c r="A976" s="16"/>
      <c r="B976" s="16"/>
      <c r="C976" s="16"/>
      <c r="D976" s="16"/>
      <c r="E976" s="16"/>
      <c r="F976" s="16"/>
      <c r="G976" s="16"/>
      <c r="H976" s="16"/>
      <c r="I976" s="16"/>
      <c r="J976" s="16"/>
    </row>
    <row r="977" spans="1:10" ht="15.75" customHeight="1" x14ac:dyDescent="0.25">
      <c r="A977" s="16"/>
      <c r="B977" s="16"/>
      <c r="C977" s="16"/>
      <c r="D977" s="16"/>
      <c r="E977" s="16"/>
      <c r="F977" s="16"/>
      <c r="G977" s="16"/>
      <c r="H977" s="16"/>
      <c r="I977" s="16"/>
      <c r="J977" s="16"/>
    </row>
    <row r="978" spans="1:10" ht="15.75" customHeight="1" x14ac:dyDescent="0.25">
      <c r="A978" s="16"/>
      <c r="B978" s="16"/>
      <c r="C978" s="16"/>
      <c r="D978" s="16"/>
      <c r="E978" s="16"/>
      <c r="F978" s="16"/>
      <c r="G978" s="16"/>
      <c r="H978" s="16"/>
      <c r="I978" s="16"/>
      <c r="J978" s="16"/>
    </row>
    <row r="979" spans="1:10" ht="15.75" customHeight="1" x14ac:dyDescent="0.25">
      <c r="A979" s="16"/>
      <c r="B979" s="16"/>
      <c r="C979" s="16"/>
      <c r="D979" s="16"/>
      <c r="E979" s="16"/>
      <c r="F979" s="16"/>
      <c r="G979" s="16"/>
      <c r="H979" s="16"/>
      <c r="I979" s="16"/>
      <c r="J979" s="16"/>
    </row>
    <row r="980" spans="1:10" ht="15.75" customHeight="1" x14ac:dyDescent="0.25">
      <c r="A980" s="16"/>
      <c r="B980" s="16"/>
      <c r="C980" s="16"/>
      <c r="D980" s="16"/>
      <c r="E980" s="16"/>
      <c r="F980" s="16"/>
      <c r="G980" s="16"/>
      <c r="H980" s="16"/>
      <c r="I980" s="16"/>
      <c r="J980" s="16"/>
    </row>
    <row r="981" spans="1:10" ht="15.75" customHeight="1" x14ac:dyDescent="0.25">
      <c r="A981" s="16"/>
      <c r="B981" s="16"/>
      <c r="C981" s="16"/>
      <c r="D981" s="16"/>
      <c r="E981" s="16"/>
      <c r="F981" s="16"/>
      <c r="G981" s="16"/>
      <c r="H981" s="16"/>
      <c r="I981" s="16"/>
      <c r="J981" s="16"/>
    </row>
    <row r="982" spans="1:10" ht="15.75" customHeight="1" x14ac:dyDescent="0.25">
      <c r="A982" s="16"/>
      <c r="B982" s="16"/>
      <c r="C982" s="16"/>
      <c r="D982" s="16"/>
      <c r="E982" s="16"/>
      <c r="F982" s="16"/>
      <c r="G982" s="16"/>
      <c r="H982" s="16"/>
      <c r="I982" s="16"/>
      <c r="J982" s="16"/>
    </row>
    <row r="983" spans="1:10" ht="15.75" customHeight="1" x14ac:dyDescent="0.25">
      <c r="A983" s="16"/>
      <c r="B983" s="16"/>
      <c r="C983" s="16"/>
      <c r="D983" s="16"/>
      <c r="E983" s="16"/>
      <c r="F983" s="16"/>
      <c r="G983" s="16"/>
      <c r="H983" s="16"/>
      <c r="I983" s="16"/>
      <c r="J983" s="16"/>
    </row>
    <row r="984" spans="1:10" ht="15.75" customHeight="1" x14ac:dyDescent="0.25">
      <c r="A984" s="16"/>
      <c r="B984" s="16"/>
      <c r="C984" s="16"/>
      <c r="D984" s="16"/>
      <c r="E984" s="16"/>
      <c r="F984" s="16"/>
      <c r="G984" s="16"/>
      <c r="H984" s="16"/>
      <c r="I984" s="16"/>
      <c r="J984" s="16"/>
    </row>
    <row r="985" spans="1:10" ht="15.75" customHeight="1" x14ac:dyDescent="0.25">
      <c r="A985" s="16"/>
      <c r="B985" s="16"/>
      <c r="C985" s="16"/>
      <c r="D985" s="16"/>
      <c r="E985" s="16"/>
      <c r="F985" s="16"/>
      <c r="G985" s="16"/>
      <c r="H985" s="16"/>
      <c r="I985" s="16"/>
      <c r="J985" s="16"/>
    </row>
    <row r="986" spans="1:10" ht="15.75" customHeight="1" x14ac:dyDescent="0.25">
      <c r="A986" s="16"/>
      <c r="B986" s="16"/>
      <c r="C986" s="16"/>
      <c r="D986" s="16"/>
      <c r="E986" s="16"/>
      <c r="F986" s="16"/>
      <c r="G986" s="16"/>
      <c r="H986" s="16"/>
      <c r="I986" s="16"/>
      <c r="J986" s="16"/>
    </row>
    <row r="987" spans="1:10" ht="15.75" customHeight="1" x14ac:dyDescent="0.25">
      <c r="A987" s="16"/>
      <c r="B987" s="16"/>
      <c r="C987" s="16"/>
      <c r="D987" s="16"/>
      <c r="E987" s="16"/>
      <c r="F987" s="16"/>
      <c r="G987" s="16"/>
      <c r="H987" s="16"/>
      <c r="I987" s="16"/>
      <c r="J987" s="16"/>
    </row>
    <row r="988" spans="1:10" ht="15.75" customHeight="1" x14ac:dyDescent="0.25">
      <c r="A988" s="16"/>
      <c r="B988" s="16"/>
      <c r="C988" s="16"/>
      <c r="D988" s="16"/>
      <c r="E988" s="16"/>
      <c r="F988" s="16"/>
      <c r="G988" s="16"/>
      <c r="H988" s="16"/>
      <c r="I988" s="16"/>
      <c r="J988" s="16"/>
    </row>
    <row r="989" spans="1:10" ht="15.75" customHeight="1" x14ac:dyDescent="0.25">
      <c r="A989" s="16"/>
      <c r="B989" s="16"/>
      <c r="C989" s="16"/>
      <c r="D989" s="16"/>
      <c r="E989" s="16"/>
      <c r="F989" s="16"/>
      <c r="G989" s="16"/>
      <c r="H989" s="16"/>
      <c r="I989" s="16"/>
      <c r="J989" s="16"/>
    </row>
    <row r="990" spans="1:10" ht="15.75" customHeight="1" x14ac:dyDescent="0.25">
      <c r="A990" s="16"/>
      <c r="B990" s="16"/>
      <c r="C990" s="16"/>
      <c r="D990" s="16"/>
      <c r="E990" s="16"/>
      <c r="F990" s="16"/>
      <c r="G990" s="16"/>
      <c r="H990" s="16"/>
      <c r="I990" s="16"/>
      <c r="J990" s="16"/>
    </row>
    <row r="991" spans="1:10" ht="15.75" customHeight="1" x14ac:dyDescent="0.25">
      <c r="A991" s="16"/>
      <c r="B991" s="16"/>
      <c r="C991" s="16"/>
      <c r="D991" s="16"/>
      <c r="E991" s="16"/>
      <c r="F991" s="16"/>
      <c r="G991" s="16"/>
      <c r="H991" s="16"/>
      <c r="I991" s="16"/>
      <c r="J991" s="16"/>
    </row>
    <row r="992" spans="1:10" ht="15.75" customHeight="1" x14ac:dyDescent="0.25">
      <c r="A992" s="16"/>
      <c r="B992" s="16"/>
      <c r="C992" s="16"/>
      <c r="D992" s="16"/>
      <c r="E992" s="16"/>
      <c r="F992" s="16"/>
      <c r="G992" s="16"/>
      <c r="H992" s="16"/>
      <c r="I992" s="16"/>
      <c r="J992" s="16"/>
    </row>
    <row r="993" spans="1:10" ht="15.75" customHeight="1" x14ac:dyDescent="0.25">
      <c r="A993" s="16"/>
      <c r="B993" s="16"/>
      <c r="C993" s="16"/>
      <c r="D993" s="16"/>
      <c r="E993" s="16"/>
      <c r="F993" s="16"/>
      <c r="G993" s="16"/>
      <c r="H993" s="16"/>
      <c r="I993" s="16"/>
      <c r="J993" s="16"/>
    </row>
    <row r="994" spans="1:10" ht="15.75" customHeight="1" x14ac:dyDescent="0.25">
      <c r="A994" s="16"/>
      <c r="B994" s="16"/>
      <c r="C994" s="16"/>
      <c r="D994" s="16"/>
      <c r="E994" s="16"/>
      <c r="F994" s="16"/>
      <c r="G994" s="16"/>
      <c r="H994" s="16"/>
      <c r="I994" s="16"/>
      <c r="J994" s="16"/>
    </row>
    <row r="995" spans="1:10" ht="15.75" customHeight="1" x14ac:dyDescent="0.25">
      <c r="A995" s="16"/>
      <c r="B995" s="16"/>
      <c r="C995" s="16"/>
      <c r="D995" s="16"/>
      <c r="E995" s="16"/>
      <c r="F995" s="16"/>
      <c r="G995" s="16"/>
      <c r="H995" s="16"/>
      <c r="I995" s="16"/>
      <c r="J995" s="16"/>
    </row>
    <row r="996" spans="1:10" ht="15.75" customHeight="1" x14ac:dyDescent="0.25">
      <c r="A996" s="16"/>
      <c r="B996" s="16"/>
      <c r="C996" s="16"/>
      <c r="D996" s="16"/>
      <c r="E996" s="16"/>
      <c r="F996" s="16"/>
      <c r="G996" s="16"/>
      <c r="H996" s="16"/>
      <c r="I996" s="16"/>
      <c r="J996" s="16"/>
    </row>
    <row r="997" spans="1:10" ht="15.75" customHeight="1" x14ac:dyDescent="0.25">
      <c r="A997" s="16"/>
      <c r="B997" s="16"/>
      <c r="C997" s="16"/>
      <c r="D997" s="16"/>
      <c r="E997" s="16"/>
      <c r="F997" s="16"/>
      <c r="G997" s="16"/>
      <c r="H997" s="16"/>
      <c r="I997" s="16"/>
      <c r="J997" s="16"/>
    </row>
    <row r="998" spans="1:10" ht="15.75" customHeight="1" x14ac:dyDescent="0.25"/>
    <row r="999" spans="1:10" ht="15.75" customHeight="1" x14ac:dyDescent="0.25"/>
  </sheetData>
  <autoFilter ref="A12:J71" xr:uid="{00000000-0009-0000-0000-000000000000}"/>
  <mergeCells count="4">
    <mergeCell ref="A79:C79"/>
    <mergeCell ref="A80:C80"/>
    <mergeCell ref="A81:C81"/>
    <mergeCell ref="A18:F18"/>
  </mergeCells>
  <conditionalFormatting sqref="D34:D36">
    <cfRule type="cellIs" dxfId="23" priority="10" operator="equal">
      <formula>MIN($C$22:$W$22)</formula>
    </cfRule>
    <cfRule type="cellIs" dxfId="22" priority="11" operator="equal">
      <formula>MIN($C$21:$W$21)</formula>
    </cfRule>
  </conditionalFormatting>
  <conditionalFormatting sqref="D41:D71 E68">
    <cfRule type="cellIs" dxfId="21" priority="12" operator="equal">
      <formula>MIN($C$18:$S$18)</formula>
    </cfRule>
    <cfRule type="cellIs" dxfId="20" priority="13" operator="equal">
      <formula>MIN($C$17:$S$17)</formula>
    </cfRule>
  </conditionalFormatting>
  <conditionalFormatting sqref="D42:D43 D56">
    <cfRule type="cellIs" dxfId="19" priority="1" operator="equal">
      <formula>MIN(#REF!)</formula>
    </cfRule>
  </conditionalFormatting>
  <pageMargins left="0.7" right="0.7" top="0.75" bottom="0.75" header="0" footer="0"/>
  <pageSetup paperSize="9" fitToHeight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1:L1000"/>
  <sheetViews>
    <sheetView topLeftCell="A19" workbookViewId="0">
      <selection activeCell="D30" sqref="D30"/>
    </sheetView>
  </sheetViews>
  <sheetFormatPr defaultColWidth="14.42578125" defaultRowHeight="15" customHeight="1" x14ac:dyDescent="0.25"/>
  <cols>
    <col min="1" max="1" width="13.140625" customWidth="1"/>
    <col min="2" max="2" width="7.28515625" customWidth="1"/>
    <col min="3" max="3" width="16.140625" customWidth="1"/>
    <col min="4" max="4" width="61" bestFit="1" customWidth="1"/>
    <col min="5" max="5" width="43.5703125" customWidth="1"/>
    <col min="6" max="6" width="16.7109375" bestFit="1" customWidth="1"/>
    <col min="7" max="7" width="20.140625" bestFit="1" customWidth="1"/>
    <col min="8" max="8" width="15.7109375" customWidth="1"/>
    <col min="9" max="9" width="22.42578125" customWidth="1"/>
    <col min="10" max="10" width="43.5703125" customWidth="1"/>
    <col min="11" max="11" width="57.5703125" customWidth="1"/>
    <col min="12" max="12" width="49.7109375" customWidth="1"/>
    <col min="13" max="26" width="8.7109375" customWidth="1"/>
  </cols>
  <sheetData>
    <row r="11" spans="1:8" ht="15" customHeight="1" x14ac:dyDescent="0.25">
      <c r="A11" s="221" t="s">
        <v>28</v>
      </c>
      <c r="B11" s="222"/>
      <c r="C11" s="222"/>
      <c r="D11" s="222"/>
      <c r="E11" s="222"/>
      <c r="F11" s="222"/>
      <c r="G11" s="222"/>
      <c r="H11" s="223"/>
    </row>
    <row r="12" spans="1:8" ht="18" x14ac:dyDescent="0.25">
      <c r="A12" s="21" t="s">
        <v>1</v>
      </c>
      <c r="B12" s="22" t="s">
        <v>2</v>
      </c>
      <c r="C12" s="22" t="s">
        <v>3</v>
      </c>
      <c r="D12" s="22" t="s">
        <v>29</v>
      </c>
      <c r="E12" s="22" t="s">
        <v>5</v>
      </c>
      <c r="F12" s="22" t="s">
        <v>30</v>
      </c>
      <c r="G12" s="22" t="s">
        <v>31</v>
      </c>
      <c r="H12" s="22" t="s">
        <v>32</v>
      </c>
    </row>
    <row r="13" spans="1:8" ht="105.75" customHeight="1" x14ac:dyDescent="0.25">
      <c r="A13" s="23" t="s">
        <v>11</v>
      </c>
      <c r="B13" s="5">
        <v>22</v>
      </c>
      <c r="C13" s="5" t="s">
        <v>370</v>
      </c>
      <c r="D13" s="24" t="s">
        <v>165</v>
      </c>
      <c r="E13" s="23" t="s">
        <v>5</v>
      </c>
      <c r="F13" s="23">
        <v>48</v>
      </c>
      <c r="G13" s="8">
        <f>'Quadro de Preços 1'!$I$10</f>
        <v>4.4400000000000004</v>
      </c>
      <c r="H13" s="25">
        <f>F13*G13</f>
        <v>213.12</v>
      </c>
    </row>
    <row r="14" spans="1:8" ht="36" x14ac:dyDescent="0.25">
      <c r="A14" s="23" t="s">
        <v>11</v>
      </c>
      <c r="B14" s="5">
        <v>24</v>
      </c>
      <c r="C14" s="5" t="s">
        <v>370</v>
      </c>
      <c r="D14" s="24" t="s">
        <v>199</v>
      </c>
      <c r="E14" s="23" t="s">
        <v>5</v>
      </c>
      <c r="F14" s="23">
        <v>24</v>
      </c>
      <c r="G14" s="8">
        <f>'Quadro de Preços 1'!$I$18</f>
        <v>10.1</v>
      </c>
      <c r="H14" s="25">
        <f t="shared" ref="H14:H42" si="0">F14*G14</f>
        <v>242.39999999999998</v>
      </c>
    </row>
    <row r="15" spans="1:8" ht="106.5" customHeight="1" x14ac:dyDescent="0.25">
      <c r="A15" s="23" t="s">
        <v>11</v>
      </c>
      <c r="B15" s="5">
        <v>25</v>
      </c>
      <c r="C15" s="5" t="s">
        <v>370</v>
      </c>
      <c r="D15" s="23" t="s">
        <v>170</v>
      </c>
      <c r="E15" s="23" t="s">
        <v>5</v>
      </c>
      <c r="F15" s="23">
        <v>450</v>
      </c>
      <c r="G15" s="8">
        <f>'Quadro de Preços 1'!$I$11</f>
        <v>1.31</v>
      </c>
      <c r="H15" s="25">
        <f t="shared" si="0"/>
        <v>589.5</v>
      </c>
    </row>
    <row r="16" spans="1:8" ht="36" x14ac:dyDescent="0.25">
      <c r="A16" s="5" t="s">
        <v>11</v>
      </c>
      <c r="B16" s="5">
        <v>29</v>
      </c>
      <c r="C16" s="5" t="s">
        <v>370</v>
      </c>
      <c r="D16" s="5" t="s">
        <v>23</v>
      </c>
      <c r="E16" s="23" t="s">
        <v>5</v>
      </c>
      <c r="F16" s="23">
        <v>24</v>
      </c>
      <c r="G16" s="8">
        <f>'Quadro de Preços 1'!$I$13</f>
        <v>5.71</v>
      </c>
      <c r="H16" s="25">
        <f t="shared" si="0"/>
        <v>137.04</v>
      </c>
    </row>
    <row r="17" spans="1:8" ht="99" customHeight="1" x14ac:dyDescent="0.25">
      <c r="A17" s="5" t="s">
        <v>11</v>
      </c>
      <c r="B17" s="5">
        <v>30</v>
      </c>
      <c r="C17" s="5" t="s">
        <v>370</v>
      </c>
      <c r="D17" s="5" t="s">
        <v>396</v>
      </c>
      <c r="E17" s="23" t="s">
        <v>5</v>
      </c>
      <c r="F17" s="23">
        <v>24</v>
      </c>
      <c r="G17" s="8">
        <f>'Quadro de Preços 1'!$I$14</f>
        <v>25.38</v>
      </c>
      <c r="H17" s="25">
        <f t="shared" si="0"/>
        <v>609.12</v>
      </c>
    </row>
    <row r="18" spans="1:8" ht="224.25" customHeight="1" x14ac:dyDescent="0.25">
      <c r="A18" s="5" t="s">
        <v>11</v>
      </c>
      <c r="B18" s="5">
        <v>31</v>
      </c>
      <c r="C18" s="5" t="s">
        <v>370</v>
      </c>
      <c r="D18" s="5" t="s">
        <v>382</v>
      </c>
      <c r="E18" s="23" t="s">
        <v>5</v>
      </c>
      <c r="F18" s="23">
        <v>3</v>
      </c>
      <c r="G18" s="8">
        <f>'Quadro de Preços 1'!$I$41</f>
        <v>11.52</v>
      </c>
      <c r="H18" s="25">
        <f t="shared" si="0"/>
        <v>34.56</v>
      </c>
    </row>
    <row r="19" spans="1:8" ht="36" x14ac:dyDescent="0.25">
      <c r="A19" s="5" t="s">
        <v>11</v>
      </c>
      <c r="B19" s="5">
        <v>32</v>
      </c>
      <c r="C19" s="5" t="s">
        <v>370</v>
      </c>
      <c r="D19" s="5" t="s">
        <v>186</v>
      </c>
      <c r="E19" s="23" t="s">
        <v>5</v>
      </c>
      <c r="F19" s="23">
        <v>20</v>
      </c>
      <c r="G19" s="8">
        <f>'Quadro de Preços 1'!$I$15</f>
        <v>0.25</v>
      </c>
      <c r="H19" s="25">
        <f t="shared" si="0"/>
        <v>5</v>
      </c>
    </row>
    <row r="20" spans="1:8" ht="36" x14ac:dyDescent="0.25">
      <c r="A20" s="5" t="s">
        <v>11</v>
      </c>
      <c r="B20" s="5">
        <v>33</v>
      </c>
      <c r="C20" s="5" t="s">
        <v>370</v>
      </c>
      <c r="D20" s="5" t="s">
        <v>191</v>
      </c>
      <c r="E20" s="23" t="s">
        <v>5</v>
      </c>
      <c r="F20" s="23">
        <v>20</v>
      </c>
      <c r="G20" s="8">
        <f>'Quadro de Preços 1'!$I$16</f>
        <v>0.51</v>
      </c>
      <c r="H20" s="25">
        <f t="shared" si="0"/>
        <v>10.199999999999999</v>
      </c>
    </row>
    <row r="21" spans="1:8" ht="142.5" customHeight="1" x14ac:dyDescent="0.25">
      <c r="A21" s="5" t="s">
        <v>11</v>
      </c>
      <c r="B21" s="5">
        <v>34</v>
      </c>
      <c r="C21" s="5" t="s">
        <v>370</v>
      </c>
      <c r="D21" s="5" t="s">
        <v>195</v>
      </c>
      <c r="E21" s="23" t="s">
        <v>5</v>
      </c>
      <c r="F21" s="23">
        <v>20</v>
      </c>
      <c r="G21" s="8">
        <f>'Quadro de Preços 1'!$I$17</f>
        <v>2.39</v>
      </c>
      <c r="H21" s="25">
        <f t="shared" si="0"/>
        <v>47.800000000000004</v>
      </c>
    </row>
    <row r="22" spans="1:8" ht="138.75" customHeight="1" x14ac:dyDescent="0.25">
      <c r="A22" s="5" t="s">
        <v>11</v>
      </c>
      <c r="B22" s="5">
        <v>35</v>
      </c>
      <c r="C22" s="5" t="s">
        <v>370</v>
      </c>
      <c r="D22" s="5" t="s">
        <v>203</v>
      </c>
      <c r="E22" s="23" t="s">
        <v>5</v>
      </c>
      <c r="F22" s="23">
        <v>50</v>
      </c>
      <c r="G22" s="8">
        <f>'Quadro de Preços 1'!$I$19</f>
        <v>0.53</v>
      </c>
      <c r="H22" s="25">
        <f t="shared" si="0"/>
        <v>26.5</v>
      </c>
    </row>
    <row r="23" spans="1:8" ht="106.5" customHeight="1" x14ac:dyDescent="0.25">
      <c r="A23" s="5" t="s">
        <v>11</v>
      </c>
      <c r="B23" s="5">
        <v>36</v>
      </c>
      <c r="C23" s="5" t="s">
        <v>370</v>
      </c>
      <c r="D23" s="5" t="s">
        <v>206</v>
      </c>
      <c r="E23" s="23" t="s">
        <v>5</v>
      </c>
      <c r="F23" s="23">
        <v>50</v>
      </c>
      <c r="G23" s="8">
        <f>'Quadro de Preços 1'!$I$20</f>
        <v>1.58</v>
      </c>
      <c r="H23" s="25">
        <f t="shared" si="0"/>
        <v>79</v>
      </c>
    </row>
    <row r="24" spans="1:8" ht="15.75" customHeight="1" x14ac:dyDescent="0.25">
      <c r="A24" s="5" t="s">
        <v>11</v>
      </c>
      <c r="B24" s="5">
        <v>37</v>
      </c>
      <c r="C24" s="5" t="s">
        <v>370</v>
      </c>
      <c r="D24" s="5" t="s">
        <v>272</v>
      </c>
      <c r="E24" s="12" t="s">
        <v>25</v>
      </c>
      <c r="F24" s="23">
        <v>10</v>
      </c>
      <c r="G24" s="8">
        <f>'Quadro de Preços 1'!$I$37</f>
        <v>6.07</v>
      </c>
      <c r="H24" s="25">
        <f t="shared" si="0"/>
        <v>60.7</v>
      </c>
    </row>
    <row r="25" spans="1:8" ht="15.75" customHeight="1" x14ac:dyDescent="0.25">
      <c r="A25" s="5" t="s">
        <v>11</v>
      </c>
      <c r="B25" s="5">
        <v>38</v>
      </c>
      <c r="C25" s="5" t="s">
        <v>370</v>
      </c>
      <c r="D25" s="5" t="s">
        <v>209</v>
      </c>
      <c r="E25" s="23" t="s">
        <v>5</v>
      </c>
      <c r="F25" s="23">
        <v>20</v>
      </c>
      <c r="G25" s="8">
        <f>'Quadro de Preços 1'!$I$21</f>
        <v>0.66</v>
      </c>
      <c r="H25" s="25">
        <f t="shared" si="0"/>
        <v>13.200000000000001</v>
      </c>
    </row>
    <row r="26" spans="1:8" ht="15.75" customHeight="1" x14ac:dyDescent="0.25">
      <c r="A26" s="5" t="s">
        <v>11</v>
      </c>
      <c r="B26" s="5">
        <v>39</v>
      </c>
      <c r="C26" s="5" t="s">
        <v>370</v>
      </c>
      <c r="D26" s="5" t="s">
        <v>213</v>
      </c>
      <c r="E26" s="9" t="s">
        <v>26</v>
      </c>
      <c r="F26" s="23">
        <v>12</v>
      </c>
      <c r="G26" s="8">
        <f>'Quadro de Preços 1'!$I$22</f>
        <v>78.05</v>
      </c>
      <c r="H26" s="25">
        <f t="shared" si="0"/>
        <v>936.59999999999991</v>
      </c>
    </row>
    <row r="27" spans="1:8" ht="15.75" customHeight="1" x14ac:dyDescent="0.25">
      <c r="A27" s="5" t="s">
        <v>11</v>
      </c>
      <c r="B27" s="5">
        <v>40</v>
      </c>
      <c r="C27" s="5" t="s">
        <v>370</v>
      </c>
      <c r="D27" s="5" t="s">
        <v>219</v>
      </c>
      <c r="E27" s="23" t="s">
        <v>5</v>
      </c>
      <c r="F27" s="23">
        <v>12</v>
      </c>
      <c r="G27" s="8">
        <f>'Quadro de Preços 1'!$I$23</f>
        <v>1.54</v>
      </c>
      <c r="H27" s="25">
        <f t="shared" si="0"/>
        <v>18.48</v>
      </c>
    </row>
    <row r="28" spans="1:8" ht="15.75" customHeight="1" x14ac:dyDescent="0.25">
      <c r="A28" s="5" t="s">
        <v>11</v>
      </c>
      <c r="B28" s="5">
        <v>41</v>
      </c>
      <c r="C28" s="5" t="s">
        <v>370</v>
      </c>
      <c r="D28" s="5" t="s">
        <v>222</v>
      </c>
      <c r="E28" s="23" t="s">
        <v>5</v>
      </c>
      <c r="F28" s="23">
        <v>48</v>
      </c>
      <c r="G28" s="8">
        <f>'Quadro de Preços 1'!$I$24</f>
        <v>1.06</v>
      </c>
      <c r="H28" s="25">
        <f t="shared" si="0"/>
        <v>50.88</v>
      </c>
    </row>
    <row r="29" spans="1:8" ht="96" customHeight="1" x14ac:dyDescent="0.25">
      <c r="A29" s="5" t="s">
        <v>11</v>
      </c>
      <c r="B29" s="5">
        <v>42</v>
      </c>
      <c r="C29" s="5" t="s">
        <v>370</v>
      </c>
      <c r="D29" s="5" t="s">
        <v>385</v>
      </c>
      <c r="E29" s="23" t="s">
        <v>5</v>
      </c>
      <c r="F29" s="23">
        <v>6</v>
      </c>
      <c r="G29" s="8">
        <f>'Quadro de Preços 1'!$I$25</f>
        <v>0.2</v>
      </c>
      <c r="H29" s="25">
        <f t="shared" si="0"/>
        <v>1.2000000000000002</v>
      </c>
    </row>
    <row r="30" spans="1:8" ht="56.25" customHeight="1" x14ac:dyDescent="0.25">
      <c r="A30" s="5" t="s">
        <v>11</v>
      </c>
      <c r="B30" s="5">
        <v>43</v>
      </c>
      <c r="C30" s="5" t="s">
        <v>370</v>
      </c>
      <c r="D30" s="5" t="s">
        <v>279</v>
      </c>
      <c r="E30" s="12" t="s">
        <v>25</v>
      </c>
      <c r="F30" s="23">
        <v>10</v>
      </c>
      <c r="G30" s="8">
        <f>'Quadro de Preços 1'!$I$39</f>
        <v>16.18</v>
      </c>
      <c r="H30" s="25">
        <f t="shared" si="0"/>
        <v>161.80000000000001</v>
      </c>
    </row>
    <row r="31" spans="1:8" ht="15.75" customHeight="1" x14ac:dyDescent="0.25">
      <c r="A31" s="5" t="s">
        <v>11</v>
      </c>
      <c r="B31" s="5">
        <v>44</v>
      </c>
      <c r="C31" s="5" t="s">
        <v>370</v>
      </c>
      <c r="D31" s="5" t="s">
        <v>228</v>
      </c>
      <c r="E31" s="23" t="s">
        <v>5</v>
      </c>
      <c r="F31" s="23">
        <v>24</v>
      </c>
      <c r="G31" s="8">
        <f>'Quadro de Preços 1'!$I$26</f>
        <v>1.72</v>
      </c>
      <c r="H31" s="25">
        <f t="shared" si="0"/>
        <v>41.28</v>
      </c>
    </row>
    <row r="32" spans="1:8" ht="15.75" customHeight="1" x14ac:dyDescent="0.25">
      <c r="A32" s="5" t="s">
        <v>11</v>
      </c>
      <c r="B32" s="5">
        <v>45</v>
      </c>
      <c r="C32" s="5" t="s">
        <v>370</v>
      </c>
      <c r="D32" s="5" t="s">
        <v>232</v>
      </c>
      <c r="E32" s="23" t="s">
        <v>5</v>
      </c>
      <c r="F32" s="23">
        <v>11</v>
      </c>
      <c r="G32" s="8">
        <f>'Quadro de Preços 1'!$I$27</f>
        <v>3.15</v>
      </c>
      <c r="H32" s="25">
        <f t="shared" si="0"/>
        <v>34.65</v>
      </c>
    </row>
    <row r="33" spans="1:12" ht="176.25" customHeight="1" x14ac:dyDescent="0.25">
      <c r="A33" s="5" t="s">
        <v>11</v>
      </c>
      <c r="B33" s="5">
        <v>46</v>
      </c>
      <c r="C33" s="5" t="s">
        <v>370</v>
      </c>
      <c r="D33" s="5" t="s">
        <v>236</v>
      </c>
      <c r="E33" s="23" t="s">
        <v>5</v>
      </c>
      <c r="F33" s="23">
        <v>3</v>
      </c>
      <c r="G33" s="8">
        <f>'Quadro de Preços 1'!$I$28</f>
        <v>6.69</v>
      </c>
      <c r="H33" s="25">
        <f t="shared" si="0"/>
        <v>20.07</v>
      </c>
    </row>
    <row r="34" spans="1:12" ht="15.75" customHeight="1" x14ac:dyDescent="0.25">
      <c r="A34" s="5" t="s">
        <v>11</v>
      </c>
      <c r="B34" s="5">
        <v>47</v>
      </c>
      <c r="C34" s="5" t="s">
        <v>370</v>
      </c>
      <c r="D34" s="5" t="s">
        <v>239</v>
      </c>
      <c r="E34" s="12" t="s">
        <v>26</v>
      </c>
      <c r="F34" s="23">
        <v>6</v>
      </c>
      <c r="G34" s="8">
        <f>'Quadro de Preços 1'!$I$29</f>
        <v>3.38</v>
      </c>
      <c r="H34" s="25">
        <f t="shared" si="0"/>
        <v>20.28</v>
      </c>
    </row>
    <row r="35" spans="1:12" ht="15.75" customHeight="1" x14ac:dyDescent="0.25">
      <c r="A35" s="5" t="s">
        <v>11</v>
      </c>
      <c r="B35" s="5">
        <v>48</v>
      </c>
      <c r="C35" s="5" t="s">
        <v>370</v>
      </c>
      <c r="D35" s="5" t="s">
        <v>243</v>
      </c>
      <c r="E35" s="23" t="s">
        <v>5</v>
      </c>
      <c r="F35" s="23">
        <v>100</v>
      </c>
      <c r="G35" s="8">
        <f>'Quadro de Preços 1'!$I$30</f>
        <v>0.2</v>
      </c>
      <c r="H35" s="25">
        <f t="shared" si="0"/>
        <v>20</v>
      </c>
    </row>
    <row r="36" spans="1:12" ht="15.75" customHeight="1" x14ac:dyDescent="0.25">
      <c r="A36" s="5" t="s">
        <v>11</v>
      </c>
      <c r="B36" s="5">
        <v>50</v>
      </c>
      <c r="C36" s="5" t="s">
        <v>370</v>
      </c>
      <c r="D36" s="5" t="s">
        <v>260</v>
      </c>
      <c r="E36" s="23" t="s">
        <v>397</v>
      </c>
      <c r="F36" s="23">
        <v>12</v>
      </c>
      <c r="G36" s="8">
        <f>'Quadro de Preços 1'!$I$34</f>
        <v>61.16</v>
      </c>
      <c r="H36" s="25">
        <f t="shared" si="0"/>
        <v>733.92</v>
      </c>
    </row>
    <row r="37" spans="1:12" ht="15.75" customHeight="1" x14ac:dyDescent="0.25">
      <c r="A37" s="5" t="s">
        <v>11</v>
      </c>
      <c r="B37" s="5">
        <v>51</v>
      </c>
      <c r="C37" s="5" t="s">
        <v>370</v>
      </c>
      <c r="D37" s="5" t="s">
        <v>255</v>
      </c>
      <c r="E37" s="23" t="s">
        <v>5</v>
      </c>
      <c r="F37" s="23">
        <v>12</v>
      </c>
      <c r="G37" s="8">
        <f>'Quadro de Preços 1'!$I$33</f>
        <v>10.35</v>
      </c>
      <c r="H37" s="25">
        <f t="shared" si="0"/>
        <v>124.19999999999999</v>
      </c>
    </row>
    <row r="38" spans="1:12" ht="15.75" customHeight="1" x14ac:dyDescent="0.25">
      <c r="A38" s="5" t="s">
        <v>11</v>
      </c>
      <c r="B38" s="5">
        <v>52</v>
      </c>
      <c r="C38" s="5" t="s">
        <v>370</v>
      </c>
      <c r="D38" s="5" t="s">
        <v>268</v>
      </c>
      <c r="E38" s="23" t="s">
        <v>5</v>
      </c>
      <c r="F38" s="23">
        <v>12</v>
      </c>
      <c r="G38" s="8">
        <f>'Quadro de Preços 1'!$I$36</f>
        <v>4.42</v>
      </c>
      <c r="H38" s="25">
        <f t="shared" si="0"/>
        <v>53.04</v>
      </c>
    </row>
    <row r="39" spans="1:12" ht="15.75" customHeight="1" x14ac:dyDescent="0.25">
      <c r="A39" s="5" t="s">
        <v>11</v>
      </c>
      <c r="B39" s="5">
        <v>53</v>
      </c>
      <c r="C39" s="5" t="s">
        <v>370</v>
      </c>
      <c r="D39" s="5" t="s">
        <v>263</v>
      </c>
      <c r="E39" s="23" t="s">
        <v>5</v>
      </c>
      <c r="F39" s="23">
        <v>2</v>
      </c>
      <c r="G39" s="8">
        <f>'Quadro de Preços 1'!$I$35</f>
        <v>17.670000000000002</v>
      </c>
      <c r="H39" s="25">
        <f t="shared" si="0"/>
        <v>35.340000000000003</v>
      </c>
    </row>
    <row r="40" spans="1:12" ht="15.75" customHeight="1" x14ac:dyDescent="0.25">
      <c r="A40" s="5" t="s">
        <v>11</v>
      </c>
      <c r="B40" s="5">
        <v>54</v>
      </c>
      <c r="C40" s="5" t="s">
        <v>370</v>
      </c>
      <c r="D40" s="5" t="s">
        <v>247</v>
      </c>
      <c r="E40" s="23" t="s">
        <v>5</v>
      </c>
      <c r="F40" s="23">
        <v>24</v>
      </c>
      <c r="G40" s="8">
        <f>'Quadro de Preços 1'!$I$31</f>
        <v>18.88</v>
      </c>
      <c r="H40" s="25">
        <f t="shared" si="0"/>
        <v>453.12</v>
      </c>
    </row>
    <row r="41" spans="1:12" ht="15.75" customHeight="1" x14ac:dyDescent="0.25">
      <c r="A41" s="5" t="s">
        <v>11</v>
      </c>
      <c r="B41" s="5">
        <v>55</v>
      </c>
      <c r="C41" s="5" t="s">
        <v>370</v>
      </c>
      <c r="D41" s="5" t="s">
        <v>276</v>
      </c>
      <c r="E41" s="23" t="s">
        <v>5</v>
      </c>
      <c r="F41" s="23">
        <v>24</v>
      </c>
      <c r="G41" s="8">
        <f>'Quadro de Preços 1'!$I$38</f>
        <v>10.31</v>
      </c>
      <c r="H41" s="25">
        <f t="shared" si="0"/>
        <v>247.44</v>
      </c>
    </row>
    <row r="42" spans="1:12" ht="15.75" customHeight="1" x14ac:dyDescent="0.25">
      <c r="A42" s="5" t="s">
        <v>11</v>
      </c>
      <c r="B42" s="5">
        <v>56</v>
      </c>
      <c r="C42" s="5" t="s">
        <v>370</v>
      </c>
      <c r="D42" s="5" t="s">
        <v>284</v>
      </c>
      <c r="E42" s="23" t="s">
        <v>5</v>
      </c>
      <c r="F42" s="23">
        <v>5</v>
      </c>
      <c r="G42" s="8">
        <f>'Quadro de Preços 1'!$I$40</f>
        <v>7.01</v>
      </c>
      <c r="H42" s="25">
        <f t="shared" si="0"/>
        <v>35.049999999999997</v>
      </c>
    </row>
    <row r="43" spans="1:12" ht="15.75" customHeight="1" x14ac:dyDescent="0.25">
      <c r="A43" s="218" t="s">
        <v>33</v>
      </c>
      <c r="B43" s="219"/>
      <c r="C43" s="219"/>
      <c r="D43" s="219"/>
      <c r="E43" s="219"/>
      <c r="F43" s="219"/>
      <c r="G43" s="219"/>
      <c r="H43" s="220"/>
    </row>
    <row r="44" spans="1:12" ht="42.75" customHeight="1" x14ac:dyDescent="0.25"/>
    <row r="45" spans="1:12" ht="15.75" customHeight="1" x14ac:dyDescent="0.25">
      <c r="I45" s="26">
        <f>SUM(H13:H42)</f>
        <v>5055.49</v>
      </c>
      <c r="J45" s="27"/>
      <c r="K45" s="27"/>
      <c r="L45" s="27"/>
    </row>
    <row r="46" spans="1:12" ht="15.75" customHeight="1" x14ac:dyDescent="0.25"/>
    <row r="47" spans="1:12" ht="15.75" customHeight="1" x14ac:dyDescent="0.25"/>
    <row r="48" spans="1:1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43:H43"/>
    <mergeCell ref="A11:H11"/>
  </mergeCells>
  <conditionalFormatting sqref="D13:D14">
    <cfRule type="cellIs" dxfId="18" priority="3" operator="equal">
      <formula>MIN($C$24:$X$24)</formula>
    </cfRule>
    <cfRule type="cellIs" dxfId="17" priority="4" operator="equal">
      <formula>MIN($C$23:$X$23)</formula>
    </cfRule>
  </conditionalFormatting>
  <conditionalFormatting sqref="D16:D17">
    <cfRule type="cellIs" dxfId="16" priority="5" operator="equal">
      <formula>MIN($C$16:$T$16)</formula>
    </cfRule>
  </conditionalFormatting>
  <conditionalFormatting sqref="D16:D42">
    <cfRule type="cellIs" dxfId="15" priority="6" operator="equal">
      <formula>MIN($C$17:$T$17)</formula>
    </cfRule>
  </conditionalFormatting>
  <conditionalFormatting sqref="D17">
    <cfRule type="cellIs" dxfId="14" priority="1" operator="equal">
      <formula>MIN(#REF!)</formula>
    </cfRule>
  </conditionalFormatting>
  <conditionalFormatting sqref="D18 D31">
    <cfRule type="cellIs" dxfId="13" priority="2" operator="equal">
      <formula>MIN(#REF!)</formula>
    </cfRule>
  </conditionalFormatting>
  <conditionalFormatting sqref="D18:D42">
    <cfRule type="cellIs" dxfId="12" priority="7" operator="equal">
      <formula>MIN($C$18:$T$18)</formula>
    </cfRule>
  </conditionalFormatting>
  <conditionalFormatting sqref="E13:E15 E42">
    <cfRule type="cellIs" dxfId="11" priority="8" operator="equal">
      <formula>MIN($G$20:$X$20)</formula>
    </cfRule>
    <cfRule type="cellIs" dxfId="10" priority="9" operator="equal">
      <formula>MIN($G$19:$X$19)</formula>
    </cfRule>
  </conditionalFormatting>
  <pageMargins left="0.511811024" right="0.511811024" top="0.78740157499999996" bottom="0.78740157499999996" header="0" footer="0"/>
  <pageSetup paperSize="9" fitToHeight="0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3C1CD-F5A2-441C-A8E8-7715DB7E7387}">
  <dimension ref="A12:G18"/>
  <sheetViews>
    <sheetView workbookViewId="0">
      <selection activeCell="G19" sqref="G19"/>
    </sheetView>
  </sheetViews>
  <sheetFormatPr defaultRowHeight="15" x14ac:dyDescent="0.25"/>
  <cols>
    <col min="1" max="1" width="13.140625" bestFit="1" customWidth="1"/>
    <col min="2" max="2" width="8.42578125" bestFit="1" customWidth="1"/>
    <col min="3" max="3" width="8.7109375" bestFit="1" customWidth="1"/>
    <col min="4" max="4" width="17" bestFit="1" customWidth="1"/>
    <col min="6" max="6" width="8.5703125" bestFit="1" customWidth="1"/>
    <col min="7" max="7" width="10.42578125" bestFit="1" customWidth="1"/>
    <col min="8" max="8" width="26.85546875" customWidth="1"/>
    <col min="9" max="9" width="33.85546875" customWidth="1"/>
    <col min="10" max="10" width="62.85546875" customWidth="1"/>
  </cols>
  <sheetData>
    <row r="12" spans="1:7" ht="15" customHeight="1" x14ac:dyDescent="0.25">
      <c r="A12" s="224" t="s">
        <v>412</v>
      </c>
      <c r="B12" s="225"/>
      <c r="C12" s="225"/>
      <c r="D12" s="225"/>
      <c r="E12" s="225"/>
      <c r="F12" s="225"/>
      <c r="G12" s="225"/>
    </row>
    <row r="13" spans="1:7" ht="38.25" x14ac:dyDescent="0.25">
      <c r="A13" s="28" t="s">
        <v>1</v>
      </c>
      <c r="B13" s="28" t="s">
        <v>2</v>
      </c>
      <c r="C13" s="28" t="s">
        <v>3</v>
      </c>
      <c r="D13" s="28" t="s">
        <v>29</v>
      </c>
      <c r="E13" s="28" t="s">
        <v>143</v>
      </c>
      <c r="F13" s="28" t="s">
        <v>34</v>
      </c>
      <c r="G13" s="28" t="s">
        <v>35</v>
      </c>
    </row>
    <row r="14" spans="1:7" ht="38.25" x14ac:dyDescent="0.25">
      <c r="A14" s="29" t="s">
        <v>11</v>
      </c>
      <c r="B14" s="30">
        <v>15</v>
      </c>
      <c r="C14" s="30" t="s">
        <v>111</v>
      </c>
      <c r="D14" s="31" t="s">
        <v>14</v>
      </c>
      <c r="E14" s="29">
        <v>1</v>
      </c>
      <c r="F14" s="32">
        <f>'Planilha para vinculação'!F27</f>
        <v>6</v>
      </c>
      <c r="G14" s="33">
        <f>E14*F14</f>
        <v>6</v>
      </c>
    </row>
    <row r="15" spans="1:7" ht="38.25" x14ac:dyDescent="0.25">
      <c r="A15" s="29" t="s">
        <v>11</v>
      </c>
      <c r="B15" s="30">
        <v>17</v>
      </c>
      <c r="C15" s="30" t="s">
        <v>111</v>
      </c>
      <c r="D15" s="35" t="s">
        <v>16</v>
      </c>
      <c r="E15" s="29">
        <v>100</v>
      </c>
      <c r="F15" s="32">
        <f>'Planilha para vinculação'!F29</f>
        <v>1.5</v>
      </c>
      <c r="G15" s="33">
        <f>E15*F15</f>
        <v>150</v>
      </c>
    </row>
    <row r="16" spans="1:7" ht="38.25" x14ac:dyDescent="0.25">
      <c r="A16" s="29" t="s">
        <v>11</v>
      </c>
      <c r="B16" s="30">
        <v>18</v>
      </c>
      <c r="C16" s="30" t="s">
        <v>111</v>
      </c>
      <c r="D16" s="35" t="s">
        <v>321</v>
      </c>
      <c r="E16" s="36">
        <v>10</v>
      </c>
      <c r="F16" s="32">
        <f>'Planilha para vinculação'!F30</f>
        <v>0.4</v>
      </c>
      <c r="G16" s="33">
        <f>E16*F16</f>
        <v>4</v>
      </c>
    </row>
    <row r="17" spans="1:7" x14ac:dyDescent="0.25">
      <c r="A17" s="226" t="s">
        <v>33</v>
      </c>
      <c r="B17" s="219"/>
      <c r="C17" s="219"/>
      <c r="D17" s="219"/>
      <c r="E17" s="219"/>
      <c r="F17" s="220"/>
      <c r="G17" s="140">
        <f>SUM(G14:G15)</f>
        <v>156</v>
      </c>
    </row>
    <row r="18" spans="1:7" x14ac:dyDescent="0.25">
      <c r="G18" s="193">
        <f>SUM(G16)</f>
        <v>4</v>
      </c>
    </row>
  </sheetData>
  <mergeCells count="2">
    <mergeCell ref="A12:G12"/>
    <mergeCell ref="A17:F17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D9C6E-46EE-4AB2-B9CF-A60B0CBE39BF}">
  <dimension ref="A12:G18"/>
  <sheetViews>
    <sheetView workbookViewId="0">
      <selection activeCell="G19" sqref="G19"/>
    </sheetView>
  </sheetViews>
  <sheetFormatPr defaultRowHeight="15" x14ac:dyDescent="0.25"/>
  <cols>
    <col min="1" max="1" width="13.140625" bestFit="1" customWidth="1"/>
    <col min="2" max="2" width="8.42578125" bestFit="1" customWidth="1"/>
    <col min="3" max="3" width="8.7109375" bestFit="1" customWidth="1"/>
    <col min="4" max="4" width="17" bestFit="1" customWidth="1"/>
    <col min="6" max="6" width="8.5703125" bestFit="1" customWidth="1"/>
    <col min="7" max="7" width="10.42578125" bestFit="1" customWidth="1"/>
    <col min="8" max="8" width="26.85546875" customWidth="1"/>
    <col min="9" max="9" width="33.85546875" customWidth="1"/>
    <col min="10" max="10" width="62.85546875" customWidth="1"/>
  </cols>
  <sheetData>
    <row r="12" spans="1:7" ht="15" customHeight="1" x14ac:dyDescent="0.25">
      <c r="A12" s="224" t="s">
        <v>144</v>
      </c>
      <c r="B12" s="225"/>
      <c r="C12" s="225"/>
      <c r="D12" s="225"/>
      <c r="E12" s="225"/>
      <c r="F12" s="225"/>
      <c r="G12" s="225"/>
    </row>
    <row r="13" spans="1:7" ht="38.25" x14ac:dyDescent="0.25">
      <c r="A13" s="28" t="s">
        <v>1</v>
      </c>
      <c r="B13" s="28" t="s">
        <v>2</v>
      </c>
      <c r="C13" s="28" t="s">
        <v>3</v>
      </c>
      <c r="D13" s="28" t="s">
        <v>29</v>
      </c>
      <c r="E13" s="28" t="s">
        <v>143</v>
      </c>
      <c r="F13" s="28" t="s">
        <v>34</v>
      </c>
      <c r="G13" s="28" t="s">
        <v>35</v>
      </c>
    </row>
    <row r="14" spans="1:7" ht="38.25" x14ac:dyDescent="0.25">
      <c r="A14" s="29" t="s">
        <v>11</v>
      </c>
      <c r="B14" s="30">
        <v>15</v>
      </c>
      <c r="C14" s="30" t="s">
        <v>111</v>
      </c>
      <c r="D14" s="31" t="s">
        <v>14</v>
      </c>
      <c r="E14" s="29">
        <v>1</v>
      </c>
      <c r="F14" s="32">
        <f>'Planilha para vinculação'!F27</f>
        <v>6</v>
      </c>
      <c r="G14" s="33">
        <f>E14*F14</f>
        <v>6</v>
      </c>
    </row>
    <row r="15" spans="1:7" ht="38.25" x14ac:dyDescent="0.25">
      <c r="A15" s="29" t="s">
        <v>11</v>
      </c>
      <c r="B15" s="30">
        <v>17</v>
      </c>
      <c r="C15" s="30" t="s">
        <v>111</v>
      </c>
      <c r="D15" s="35" t="s">
        <v>16</v>
      </c>
      <c r="E15" s="29">
        <v>100</v>
      </c>
      <c r="F15" s="32">
        <f>'Planilha para vinculação'!F29</f>
        <v>1.5</v>
      </c>
      <c r="G15" s="33">
        <f>E15*F15</f>
        <v>150</v>
      </c>
    </row>
    <row r="16" spans="1:7" ht="38.25" x14ac:dyDescent="0.25">
      <c r="A16" s="29" t="s">
        <v>11</v>
      </c>
      <c r="B16" s="30">
        <v>18</v>
      </c>
      <c r="C16" s="30" t="s">
        <v>111</v>
      </c>
      <c r="D16" s="35" t="s">
        <v>321</v>
      </c>
      <c r="E16" s="36">
        <v>10</v>
      </c>
      <c r="F16" s="32">
        <f>'Planilha para vinculação'!F30</f>
        <v>0.4</v>
      </c>
      <c r="G16" s="33">
        <f>E16*F16</f>
        <v>4</v>
      </c>
    </row>
    <row r="17" spans="1:7" x14ac:dyDescent="0.25">
      <c r="A17" s="226" t="s">
        <v>33</v>
      </c>
      <c r="B17" s="219"/>
      <c r="C17" s="219"/>
      <c r="D17" s="219"/>
      <c r="E17" s="219"/>
      <c r="F17" s="220"/>
      <c r="G17" s="140">
        <f>SUM(G14:G15)</f>
        <v>156</v>
      </c>
    </row>
    <row r="18" spans="1:7" x14ac:dyDescent="0.25">
      <c r="G18" s="193">
        <f>SUM(G16)</f>
        <v>4</v>
      </c>
    </row>
  </sheetData>
  <mergeCells count="2">
    <mergeCell ref="A17:F17"/>
    <mergeCell ref="A12:G12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K1000"/>
  <sheetViews>
    <sheetView topLeftCell="A11" workbookViewId="0">
      <selection activeCell="E12" sqref="E12:E19"/>
    </sheetView>
  </sheetViews>
  <sheetFormatPr defaultColWidth="14.42578125" defaultRowHeight="15" customHeight="1" x14ac:dyDescent="0.25"/>
  <cols>
    <col min="1" max="1" width="13.140625" customWidth="1"/>
    <col min="2" max="2" width="11.5703125" customWidth="1"/>
    <col min="3" max="3" width="13" customWidth="1"/>
    <col min="4" max="4" width="8" customWidth="1"/>
    <col min="5" max="5" width="34" customWidth="1"/>
    <col min="6" max="6" width="18.140625" customWidth="1"/>
    <col min="7" max="7" width="20" customWidth="1"/>
    <col min="8" max="8" width="13.42578125" customWidth="1"/>
    <col min="9" max="9" width="36.5703125" customWidth="1"/>
    <col min="10" max="10" width="57.7109375" customWidth="1"/>
    <col min="11" max="11" width="33.140625" customWidth="1"/>
    <col min="12" max="26" width="8" customWidth="1"/>
  </cols>
  <sheetData>
    <row r="6" spans="1:8" x14ac:dyDescent="0.25">
      <c r="G6" s="1"/>
    </row>
    <row r="7" spans="1:8" x14ac:dyDescent="0.25">
      <c r="G7" s="2"/>
    </row>
    <row r="8" spans="1:8" x14ac:dyDescent="0.25">
      <c r="G8" s="2"/>
    </row>
    <row r="10" spans="1:8" ht="102" customHeight="1" x14ac:dyDescent="0.25">
      <c r="A10" s="224" t="s">
        <v>36</v>
      </c>
      <c r="B10" s="225"/>
      <c r="C10" s="225"/>
      <c r="D10" s="225"/>
      <c r="E10" s="225"/>
      <c r="F10" s="225"/>
      <c r="G10" s="225"/>
      <c r="H10" s="225"/>
    </row>
    <row r="11" spans="1:8" ht="25.5" customHeight="1" x14ac:dyDescent="0.25">
      <c r="A11" s="28" t="s">
        <v>1</v>
      </c>
      <c r="B11" s="28" t="s">
        <v>2</v>
      </c>
      <c r="C11" s="28" t="s">
        <v>3</v>
      </c>
      <c r="D11" s="28"/>
      <c r="E11" s="28" t="s">
        <v>29</v>
      </c>
      <c r="F11" s="28" t="s">
        <v>37</v>
      </c>
      <c r="G11" s="28" t="s">
        <v>34</v>
      </c>
      <c r="H11" s="28" t="s">
        <v>35</v>
      </c>
    </row>
    <row r="12" spans="1:8" ht="39" customHeight="1" x14ac:dyDescent="0.25">
      <c r="A12" s="30" t="s">
        <v>11</v>
      </c>
      <c r="B12" s="30">
        <v>12</v>
      </c>
      <c r="C12" s="30" t="s">
        <v>370</v>
      </c>
      <c r="D12" s="37"/>
      <c r="E12" s="31" t="s">
        <v>12</v>
      </c>
      <c r="F12" s="29">
        <v>1</v>
      </c>
      <c r="G12" s="32">
        <f>'Quadro de Preços 1 (3)'!H12</f>
        <v>3.47</v>
      </c>
      <c r="H12" s="33">
        <f t="shared" ref="H12:H19" si="0">G12*F12</f>
        <v>3.47</v>
      </c>
    </row>
    <row r="13" spans="1:8" ht="39" customHeight="1" x14ac:dyDescent="0.25">
      <c r="A13" s="29" t="s">
        <v>11</v>
      </c>
      <c r="B13" s="30">
        <v>20</v>
      </c>
      <c r="C13" s="30" t="s">
        <v>370</v>
      </c>
      <c r="D13" s="37"/>
      <c r="E13" s="35" t="s">
        <v>19</v>
      </c>
      <c r="F13" s="29">
        <v>2</v>
      </c>
      <c r="G13" s="32">
        <f>'Quadro de Preços 1 (3)'!H20</f>
        <v>0.44</v>
      </c>
      <c r="H13" s="33">
        <f t="shared" si="0"/>
        <v>0.88</v>
      </c>
    </row>
    <row r="14" spans="1:8" ht="39" customHeight="1" x14ac:dyDescent="0.25">
      <c r="A14" s="38" t="s">
        <v>11</v>
      </c>
      <c r="B14" s="34">
        <v>21</v>
      </c>
      <c r="C14" s="30" t="s">
        <v>370</v>
      </c>
      <c r="D14" s="37"/>
      <c r="E14" s="34" t="s">
        <v>20</v>
      </c>
      <c r="F14" s="38">
        <v>8</v>
      </c>
      <c r="G14" s="32">
        <f>'Quadro de Preços 1 (3)'!H21</f>
        <v>0.36</v>
      </c>
      <c r="H14" s="33">
        <f t="shared" si="0"/>
        <v>2.88</v>
      </c>
    </row>
    <row r="15" spans="1:8" ht="63.75" customHeight="1" x14ac:dyDescent="0.25">
      <c r="A15" s="34" t="s">
        <v>11</v>
      </c>
      <c r="B15" s="34">
        <v>32</v>
      </c>
      <c r="C15" s="30" t="s">
        <v>370</v>
      </c>
      <c r="D15" s="39"/>
      <c r="E15" s="34" t="s">
        <v>186</v>
      </c>
      <c r="F15" s="38">
        <v>1</v>
      </c>
      <c r="G15" s="32">
        <f>'Quadro de Preços 1'!I15</f>
        <v>0.25</v>
      </c>
      <c r="H15" s="33">
        <f t="shared" si="0"/>
        <v>0.25</v>
      </c>
    </row>
    <row r="16" spans="1:8" ht="51" customHeight="1" x14ac:dyDescent="0.25">
      <c r="A16" s="34" t="s">
        <v>11</v>
      </c>
      <c r="B16" s="34">
        <v>33</v>
      </c>
      <c r="C16" s="30" t="s">
        <v>370</v>
      </c>
      <c r="D16" s="39"/>
      <c r="E16" s="34" t="s">
        <v>191</v>
      </c>
      <c r="F16" s="38">
        <v>1</v>
      </c>
      <c r="G16" s="32">
        <f>'Quadro de Preços 1'!I16</f>
        <v>0.51</v>
      </c>
      <c r="H16" s="33">
        <f t="shared" si="0"/>
        <v>0.51</v>
      </c>
    </row>
    <row r="17" spans="1:11" ht="89.25" customHeight="1" x14ac:dyDescent="0.25">
      <c r="A17" s="34" t="s">
        <v>11</v>
      </c>
      <c r="B17" s="34">
        <v>35</v>
      </c>
      <c r="C17" s="30" t="s">
        <v>370</v>
      </c>
      <c r="D17" s="39"/>
      <c r="E17" s="34" t="s">
        <v>203</v>
      </c>
      <c r="F17" s="38">
        <v>1</v>
      </c>
      <c r="G17" s="32">
        <f>'Quadro de Preços 1'!I19</f>
        <v>0.53</v>
      </c>
      <c r="H17" s="33">
        <f t="shared" si="0"/>
        <v>0.53</v>
      </c>
    </row>
    <row r="18" spans="1:11" ht="38.25" customHeight="1" x14ac:dyDescent="0.25">
      <c r="A18" s="34" t="s">
        <v>11</v>
      </c>
      <c r="B18" s="34">
        <v>48</v>
      </c>
      <c r="C18" s="30" t="s">
        <v>370</v>
      </c>
      <c r="D18" s="39"/>
      <c r="E18" s="34" t="s">
        <v>243</v>
      </c>
      <c r="F18" s="38">
        <v>1</v>
      </c>
      <c r="G18" s="32">
        <f>'Quadro de Preços 1'!I30</f>
        <v>0.2</v>
      </c>
      <c r="H18" s="33">
        <f t="shared" si="0"/>
        <v>0.2</v>
      </c>
    </row>
    <row r="19" spans="1:11" ht="76.5" customHeight="1" x14ac:dyDescent="0.25">
      <c r="A19" s="34" t="s">
        <v>11</v>
      </c>
      <c r="B19" s="34">
        <v>58</v>
      </c>
      <c r="C19" s="30" t="s">
        <v>370</v>
      </c>
      <c r="D19" s="39"/>
      <c r="E19" s="34" t="s">
        <v>392</v>
      </c>
      <c r="F19" s="38">
        <v>1</v>
      </c>
      <c r="G19" s="32">
        <f>'Quadro de Preços 1'!I32</f>
        <v>1.77</v>
      </c>
      <c r="H19" s="33">
        <f t="shared" si="0"/>
        <v>1.77</v>
      </c>
    </row>
    <row r="20" spans="1:11" ht="57.75" customHeight="1" x14ac:dyDescent="0.25">
      <c r="A20" s="227" t="s">
        <v>33</v>
      </c>
      <c r="B20" s="228"/>
      <c r="C20" s="228"/>
      <c r="D20" s="228"/>
      <c r="E20" s="228"/>
      <c r="F20" s="228"/>
      <c r="G20" s="229"/>
      <c r="H20" s="40">
        <f>SUM(H12:H19)</f>
        <v>10.489999999999998</v>
      </c>
      <c r="I20" s="19"/>
      <c r="J20" s="19"/>
      <c r="K20" s="19"/>
    </row>
    <row r="21" spans="1:11" ht="13.5" customHeight="1" x14ac:dyDescent="0.25"/>
    <row r="22" spans="1:11" ht="15.75" customHeight="1" x14ac:dyDescent="0.25">
      <c r="A22" s="17"/>
      <c r="C22" s="16"/>
      <c r="D22" s="16"/>
      <c r="E22" s="16"/>
      <c r="F22" s="16"/>
      <c r="G22" s="16"/>
      <c r="H22" s="16"/>
      <c r="I22" s="16"/>
      <c r="J22" s="16"/>
    </row>
    <row r="23" spans="1:11" ht="15.75" customHeight="1" x14ac:dyDescent="0.25"/>
    <row r="24" spans="1:11" ht="15.75" customHeight="1" x14ac:dyDescent="0.25">
      <c r="A24" s="17"/>
    </row>
    <row r="25" spans="1:11" ht="15.75" customHeight="1" x14ac:dyDescent="0.25">
      <c r="A25" s="17"/>
      <c r="C25" s="16"/>
    </row>
    <row r="26" spans="1:11" ht="15.75" customHeight="1" x14ac:dyDescent="0.25">
      <c r="A26" s="17"/>
      <c r="C26" s="16"/>
    </row>
    <row r="27" spans="1:11" ht="15.75" customHeight="1" x14ac:dyDescent="0.25">
      <c r="A27" s="18"/>
      <c r="B27" s="19"/>
      <c r="C27" s="20"/>
    </row>
    <row r="28" spans="1:11" ht="15.75" customHeight="1" x14ac:dyDescent="0.25">
      <c r="A28" s="213"/>
      <c r="B28" s="214"/>
      <c r="C28" s="214"/>
    </row>
    <row r="29" spans="1:11" ht="15.75" customHeight="1" x14ac:dyDescent="0.25">
      <c r="A29" s="213"/>
      <c r="B29" s="214"/>
      <c r="C29" s="214"/>
    </row>
    <row r="30" spans="1:11" ht="15.75" customHeight="1" x14ac:dyDescent="0.25">
      <c r="A30" s="213"/>
      <c r="B30" s="214"/>
      <c r="C30" s="214"/>
    </row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1:K20" xr:uid="{00000000-0009-0000-0000-000003000000}"/>
  <mergeCells count="5">
    <mergeCell ref="A20:G20"/>
    <mergeCell ref="A28:C28"/>
    <mergeCell ref="A29:C29"/>
    <mergeCell ref="A30:C30"/>
    <mergeCell ref="A10:H10"/>
  </mergeCells>
  <conditionalFormatting sqref="E15:E19">
    <cfRule type="cellIs" dxfId="9" priority="14" operator="equal">
      <formula>MIN($C$18:$U$18)</formula>
    </cfRule>
    <cfRule type="cellIs" dxfId="8" priority="15" operator="equal">
      <formula>MIN($C$17:$U$17)</formula>
    </cfRule>
  </conditionalFormatting>
  <pageMargins left="0.7" right="0.7" top="0.75" bottom="0.75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2</vt:i4>
      </vt:variant>
    </vt:vector>
  </HeadingPairs>
  <TitlesOfParts>
    <vt:vector size="16" baseType="lpstr">
      <vt:lpstr>Quadro de Preços 1</vt:lpstr>
      <vt:lpstr>Quadro de Preços 1 (3)</vt:lpstr>
      <vt:lpstr>Quadro de Preços Frete</vt:lpstr>
      <vt:lpstr>Materiais Gráficos</vt:lpstr>
      <vt:lpstr>Planilha para vinculação</vt:lpstr>
      <vt:lpstr>Verba_Escritorio_Cons e limp</vt:lpstr>
      <vt:lpstr>Verba_Estudo</vt:lpstr>
      <vt:lpstr>Verba_Pesquisafinal</vt:lpstr>
      <vt:lpstr>Verba_Kit Pedagogico</vt:lpstr>
      <vt:lpstr>Kit lanche</vt:lpstr>
      <vt:lpstr>Kits;Mesas e cadeiras</vt:lpstr>
      <vt:lpstr>Horas por ativ Agente  Social</vt:lpstr>
      <vt:lpstr>Horas por ativ. Técnico Social</vt:lpstr>
      <vt:lpstr>CRONOGRAMA_Areal (153)</vt:lpstr>
      <vt:lpstr>'CRONOGRAMA_Areal (153)'!Print_Area</vt:lpstr>
      <vt:lpstr>'CRONOGRAMA_Areal (153)'!Print_Titles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Luiza MachadoRibeiro</dc:creator>
  <cp:lastModifiedBy>Yuri Ferreira Coloneze</cp:lastModifiedBy>
  <dcterms:created xsi:type="dcterms:W3CDTF">2022-01-28T17:49:17Z</dcterms:created>
  <dcterms:modified xsi:type="dcterms:W3CDTF">2024-09-20T18:02:05Z</dcterms:modified>
</cp:coreProperties>
</file>